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outhjerseyindustries-my.sharepoint.com/personal/cjacobs_sjindustries_com/Documents/SJI Files/migration sharepoint/Regulatory Calendar/2024/"/>
    </mc:Choice>
  </mc:AlternateContent>
  <xr:revisionPtr revIDLastSave="28" documentId="8_{904C329E-7F6A-49E8-8500-EA0E1E025F5E}" xr6:coauthVersionLast="47" xr6:coauthVersionMax="47" xr10:uidLastSave="{1989DD9A-5316-4595-A66F-85AF23ACCAC1}"/>
  <bookViews>
    <workbookView xWindow="-120" yWindow="-120" windowWidth="19440" windowHeight="15000" tabRatio="874" xr2:uid="{00000000-000D-0000-FFFF-FFFF00000000}"/>
  </bookViews>
  <sheets>
    <sheet name="Billing &amp; Remittance Summary" sheetId="3" r:id="rId1"/>
    <sheet name="Recovery Calculation" sheetId="8" r:id="rId2"/>
    <sheet name="Interest Calculation" sheetId="46" r:id="rId3"/>
    <sheet name="Credits Issued Detail" sheetId="48" r:id="rId4"/>
    <sheet name="Admin Costs" sheetId="47" r:id="rId5"/>
    <sheet name="Utility USF Report" sheetId="61" r:id="rId6"/>
  </sheets>
  <definedNames>
    <definedName name="\0" localSheetId="5">#REF!</definedName>
    <definedName name="\0">#REF!</definedName>
    <definedName name="\A" localSheetId="5">#REF!</definedName>
    <definedName name="\A">#REF!</definedName>
    <definedName name="\B" localSheetId="5">#REF!</definedName>
    <definedName name="\B">#REF!</definedName>
    <definedName name="\D" localSheetId="5">#REF!</definedName>
    <definedName name="\D">#REF!</definedName>
    <definedName name="\F" localSheetId="5">#REF!</definedName>
    <definedName name="\F">#REF!</definedName>
    <definedName name="\P" localSheetId="5">#REF!</definedName>
    <definedName name="\P">#REF!</definedName>
    <definedName name="\S" localSheetId="5">#REF!</definedName>
    <definedName name="\S">#REF!</definedName>
    <definedName name="___480.11" localSheetId="5">#REF!</definedName>
    <definedName name="___480.11">#REF!</definedName>
    <definedName name="__480.11" localSheetId="5">#REF!</definedName>
    <definedName name="__480.11">#REF!</definedName>
    <definedName name="_1" localSheetId="5">#REF!</definedName>
    <definedName name="_1">#REF!</definedName>
    <definedName name="_1__123Graph_ACHART_1" localSheetId="5" hidden="1">#REF!</definedName>
    <definedName name="_1__123Graph_ACHART_1" hidden="1">#REF!</definedName>
    <definedName name="_1_2004" localSheetId="5">#REF!</definedName>
    <definedName name="_1_2004">#REF!</definedName>
    <definedName name="_1_480.11" localSheetId="5">#REF!</definedName>
    <definedName name="_1_480.11">#REF!</definedName>
    <definedName name="_10" localSheetId="5">#REF!</definedName>
    <definedName name="_10">#REF!</definedName>
    <definedName name="_10__123Graph_ACHART_6" localSheetId="5" hidden="1">#REF!</definedName>
    <definedName name="_10__123Graph_ACHART_6" hidden="1">#REF!</definedName>
    <definedName name="_10_1999" localSheetId="5">#REF!</definedName>
    <definedName name="_10_1999">#REF!</definedName>
    <definedName name="_10P_L_M" localSheetId="5">#REF!</definedName>
    <definedName name="_10P_L_M">#REF!</definedName>
    <definedName name="_11" localSheetId="5">#REF!</definedName>
    <definedName name="_11">#REF!</definedName>
    <definedName name="_11__123Graph_BCHART_1" localSheetId="5" hidden="1">#REF!</definedName>
    <definedName name="_11__123Graph_BCHART_1" hidden="1">#REF!</definedName>
    <definedName name="_11P_P_C" localSheetId="5">#REF!</definedName>
    <definedName name="_11P_P_C">#REF!</definedName>
    <definedName name="_12" localSheetId="5">#REF!</definedName>
    <definedName name="_12">#REF!</definedName>
    <definedName name="_12__123Graph_BCHART_111" localSheetId="5" hidden="1">#REF!</definedName>
    <definedName name="_12__123Graph_BCHART_111" hidden="1">#REF!</definedName>
    <definedName name="_12_2000" localSheetId="5">#REF!</definedName>
    <definedName name="_12_2000">#REF!</definedName>
    <definedName name="_12P_P_COGSUM" localSheetId="5">#REF!</definedName>
    <definedName name="_12P_P_COGSUM">#REF!</definedName>
    <definedName name="_13__123Graph_BCHART_112" localSheetId="5" hidden="1">#REF!</definedName>
    <definedName name="_13__123Graph_BCHART_112" hidden="1">#REF!</definedName>
    <definedName name="_13P_P_CTRANSP" localSheetId="5">#REF!</definedName>
    <definedName name="_13P_P_CTRANSP">#REF!</definedName>
    <definedName name="_14__123Graph_BCHART_2" localSheetId="5" hidden="1">#REF!</definedName>
    <definedName name="_14__123Graph_BCHART_2" hidden="1">#REF!</definedName>
    <definedName name="_14_2001" localSheetId="5">#REF!</definedName>
    <definedName name="_14_2001">#REF!</definedName>
    <definedName name="_14P_P_D" localSheetId="5">#REF!</definedName>
    <definedName name="_14P_P_D">#REF!</definedName>
    <definedName name="_15__123Graph_BCHART_26" localSheetId="5" hidden="1">#REF!</definedName>
    <definedName name="_15__123Graph_BCHART_26" hidden="1">#REF!</definedName>
    <definedName name="_15P_P_F" localSheetId="5">#REF!</definedName>
    <definedName name="_15P_P_F">#REF!</definedName>
    <definedName name="_16__123Graph_BCHART_29" localSheetId="5" hidden="1">#REF!</definedName>
    <definedName name="_16__123Graph_BCHART_29" hidden="1">#REF!</definedName>
    <definedName name="_16_2002" localSheetId="5">#REF!</definedName>
    <definedName name="_16_2002">#REF!</definedName>
    <definedName name="_16P_P_G" localSheetId="5">#REF!</definedName>
    <definedName name="_16P_P_G">#REF!</definedName>
    <definedName name="_17__123Graph_BCHART_3" localSheetId="5" hidden="1">#REF!</definedName>
    <definedName name="_17__123Graph_BCHART_3" hidden="1">#REF!</definedName>
    <definedName name="_17CUST11_31" localSheetId="5">#REF!</definedName>
    <definedName name="_17CUST11_31">#REF!</definedName>
    <definedName name="_17P_P_H" localSheetId="5">#REF!</definedName>
    <definedName name="_17P_P_H">#REF!</definedName>
    <definedName name="_18__123Graph_BCHART_6" localSheetId="5" hidden="1">#REF!</definedName>
    <definedName name="_18__123Graph_BCHART_6" hidden="1">#REF!</definedName>
    <definedName name="_18CUST32_TOTAL" localSheetId="5">#REF!</definedName>
    <definedName name="_18CUST32_TOTAL">#REF!</definedName>
    <definedName name="_18P_P_J" localSheetId="5">#REF!</definedName>
    <definedName name="_18P_P_J">#REF!</definedName>
    <definedName name="_19__123Graph_CCHART_1" localSheetId="5" hidden="1">#REF!</definedName>
    <definedName name="_19__123Graph_CCHART_1" hidden="1">#REF!</definedName>
    <definedName name="_19P_P_L" localSheetId="5">#REF!</definedName>
    <definedName name="_19P_P_L">#REF!</definedName>
    <definedName name="_1COG_SUMMARY" localSheetId="5">#REF!</definedName>
    <definedName name="_1COG_SUMMARY">#REF!</definedName>
    <definedName name="_2" localSheetId="5">#REF!</definedName>
    <definedName name="_2">#REF!</definedName>
    <definedName name="_2__123Graph_ACHART_111" localSheetId="5" hidden="1">#REF!</definedName>
    <definedName name="_2__123Graph_ACHART_111" hidden="1">#REF!</definedName>
    <definedName name="_2_1995" localSheetId="5">#REF!</definedName>
    <definedName name="_2_1995">#REF!</definedName>
    <definedName name="_2_2005" localSheetId="5">#REF!</definedName>
    <definedName name="_2_2005">#REF!</definedName>
    <definedName name="_2_480.11" localSheetId="5">#REF!</definedName>
    <definedName name="_2_480.11">#REF!</definedName>
    <definedName name="_20__123Graph_CCHART_111" localSheetId="5" hidden="1">#REF!</definedName>
    <definedName name="_20__123Graph_CCHART_111" hidden="1">#REF!</definedName>
    <definedName name="_20P_P_N1" localSheetId="5">#REF!</definedName>
    <definedName name="_20P_P_N1">#REF!</definedName>
    <definedName name="_21__123Graph_CCHART_112" localSheetId="5" hidden="1">#REF!</definedName>
    <definedName name="_21__123Graph_CCHART_112" hidden="1">#REF!</definedName>
    <definedName name="_21P_P_N2" localSheetId="5">#REF!</definedName>
    <definedName name="_21P_P_N2">#REF!</definedName>
    <definedName name="_22__123Graph_CCHART_2" localSheetId="5" hidden="1">#REF!</definedName>
    <definedName name="_22__123Graph_CCHART_2" hidden="1">#REF!</definedName>
    <definedName name="_23__123Graph_CCHART_26" localSheetId="5" hidden="1">#REF!</definedName>
    <definedName name="_23__123Graph_CCHART_26" hidden="1">#REF!</definedName>
    <definedName name="_24__123Graph_CCHART_3" localSheetId="5" hidden="1">#REF!</definedName>
    <definedName name="_24__123Graph_CCHART_3" hidden="1">#REF!</definedName>
    <definedName name="_25__123Graph_CCHART_30" localSheetId="5" hidden="1">#REF!</definedName>
    <definedName name="_25__123Graph_CCHART_30" hidden="1">#REF!</definedName>
    <definedName name="_26__123Graph_DCHART_1" localSheetId="5" hidden="1">#REF!</definedName>
    <definedName name="_26__123Graph_DCHART_1" hidden="1">#REF!</definedName>
    <definedName name="_27__123Graph_DCHART_112" localSheetId="5" hidden="1">#REF!</definedName>
    <definedName name="_27__123Graph_DCHART_112" hidden="1">#REF!</definedName>
    <definedName name="_28__123Graph_DCHART_2" localSheetId="5" hidden="1">#REF!</definedName>
    <definedName name="_28__123Graph_DCHART_2" hidden="1">#REF!</definedName>
    <definedName name="_29__123Graph_DCHART_3" localSheetId="5" hidden="1">#REF!</definedName>
    <definedName name="_29__123Graph_DCHART_3" hidden="1">#REF!</definedName>
    <definedName name="_2COST_TRANSP" localSheetId="5">#REF!</definedName>
    <definedName name="_2COST_TRANSP">#REF!</definedName>
    <definedName name="_3" localSheetId="5">#REF!</definedName>
    <definedName name="_3">#REF!</definedName>
    <definedName name="_3__123Graph_ACHART_112" localSheetId="5" hidden="1">#REF!</definedName>
    <definedName name="_3__123Graph_ACHART_112" hidden="1">#REF!</definedName>
    <definedName name="_30__123Graph_ECHART_1" localSheetId="5" hidden="1">#REF!</definedName>
    <definedName name="_30__123Graph_ECHART_1" hidden="1">#REF!</definedName>
    <definedName name="_31__123Graph_ECHART_2" localSheetId="5" hidden="1">#REF!</definedName>
    <definedName name="_31__123Graph_ECHART_2" hidden="1">#REF!</definedName>
    <definedName name="_32__123Graph_XCHART_112" localSheetId="5" hidden="1">#REF!</definedName>
    <definedName name="_32__123Graph_XCHART_112" hidden="1">#REF!</definedName>
    <definedName name="_33__123Graph_XCHART_2" localSheetId="5" hidden="1">#REF!</definedName>
    <definedName name="_33__123Graph_XCHART_2" hidden="1">#REF!</definedName>
    <definedName name="_34__123Graph_XCHART_30" localSheetId="5" hidden="1">#REF!</definedName>
    <definedName name="_34__123Graph_XCHART_30" hidden="1">#REF!</definedName>
    <definedName name="_35__123Graph_XCHART_4" localSheetId="5" hidden="1">#REF!</definedName>
    <definedName name="_35__123Graph_XCHART_4" hidden="1">#REF!</definedName>
    <definedName name="_36__123Graph_XCHART_5" localSheetId="5" hidden="1">#REF!</definedName>
    <definedName name="_36__123Graph_XCHART_5" hidden="1">#REF!</definedName>
    <definedName name="_37__123Graph_XCHART_6" localSheetId="5" hidden="1">#REF!</definedName>
    <definedName name="_37__123Graph_XCHART_6" hidden="1">#REF!</definedName>
    <definedName name="_3N_1" localSheetId="5">#REF!</definedName>
    <definedName name="_3N_1">#REF!</definedName>
    <definedName name="_4" localSheetId="5">#REF!</definedName>
    <definedName name="_4">#REF!</definedName>
    <definedName name="_4__123Graph_ACHART_26" localSheetId="5" hidden="1">#REF!</definedName>
    <definedName name="_4__123Graph_ACHART_26" hidden="1">#REF!</definedName>
    <definedName name="_4_1996" localSheetId="5">#REF!</definedName>
    <definedName name="_4_1996">#REF!</definedName>
    <definedName name="_480.11" localSheetId="5">#REF!</definedName>
    <definedName name="_480.11">#REF!</definedName>
    <definedName name="_4N_2" localSheetId="5">#REF!</definedName>
    <definedName name="_4N_2">#REF!</definedName>
    <definedName name="_5" localSheetId="5">#REF!</definedName>
    <definedName name="_5">#REF!</definedName>
    <definedName name="_5__123Graph_ACHART_29" localSheetId="5" hidden="1">#REF!</definedName>
    <definedName name="_5__123Graph_ACHART_29" hidden="1">#REF!</definedName>
    <definedName name="_5P_L_A" localSheetId="5">#REF!</definedName>
    <definedName name="_5P_L_A">#REF!</definedName>
    <definedName name="_6" localSheetId="5">#REF!</definedName>
    <definedName name="_6">#REF!</definedName>
    <definedName name="_6__123Graph_ACHART_3" localSheetId="5" hidden="1">#REF!</definedName>
    <definedName name="_6__123Graph_ACHART_3" hidden="1">#REF!</definedName>
    <definedName name="_6_1997" localSheetId="5">#REF!</definedName>
    <definedName name="_6_1997">#REF!</definedName>
    <definedName name="_6_480.11" localSheetId="5">#REF!</definedName>
    <definedName name="_6_480.11">#REF!</definedName>
    <definedName name="_6P_L_B" localSheetId="5">#REF!</definedName>
    <definedName name="_6P_L_B">#REF!</definedName>
    <definedName name="_7" localSheetId="5">#REF!</definedName>
    <definedName name="_7">#REF!</definedName>
    <definedName name="_7__123Graph_ACHART_30" localSheetId="5" hidden="1">#REF!</definedName>
    <definedName name="_7__123Graph_ACHART_30" hidden="1">#REF!</definedName>
    <definedName name="_7_5YRDTSUMM" localSheetId="5">#REF!</definedName>
    <definedName name="_7_5YRDTSUMM">#REF!</definedName>
    <definedName name="_7P_L_E" localSheetId="5">#REF!</definedName>
    <definedName name="_7P_L_E">#REF!</definedName>
    <definedName name="_8" localSheetId="5">#REF!</definedName>
    <definedName name="_8">#REF!</definedName>
    <definedName name="_8__123Graph_ACHART_4" localSheetId="5" hidden="1">#REF!</definedName>
    <definedName name="_8__123Graph_ACHART_4" hidden="1">#REF!</definedName>
    <definedName name="_8_1998" localSheetId="5">#REF!</definedName>
    <definedName name="_8_1998">#REF!</definedName>
    <definedName name="_8P_L_I" localSheetId="5">#REF!</definedName>
    <definedName name="_8P_L_I">#REF!</definedName>
    <definedName name="_9" localSheetId="5">#REF!</definedName>
    <definedName name="_9">#REF!</definedName>
    <definedName name="_9__123Graph_ACHART_5" localSheetId="5" hidden="1">#REF!</definedName>
    <definedName name="_9__123Graph_ACHART_5" hidden="1">#REF!</definedName>
    <definedName name="_9P_L_K" localSheetId="5">#REF!</definedName>
    <definedName name="_9P_L_K">#REF!</definedName>
    <definedName name="_bdm.1927065B0EFD46A48E6CC97723D5AEB3.edm" localSheetId="5" hidden="1">#REF!</definedName>
    <definedName name="_bdm.1927065B0EFD46A48E6CC97723D5AEB3.edm" hidden="1">#REF!</definedName>
    <definedName name="_BID1" localSheetId="5">#REF!</definedName>
    <definedName name="_BID1">#REF!</definedName>
    <definedName name="_BID2" localSheetId="5">#REF!</definedName>
    <definedName name="_BID2">#REF!</definedName>
    <definedName name="_C" localSheetId="5">#REF!</definedName>
    <definedName name="_C">#REF!</definedName>
    <definedName name="_com1" localSheetId="5">#REF!</definedName>
    <definedName name="_com1">#REF!</definedName>
    <definedName name="_com2" localSheetId="5">#REF!</definedName>
    <definedName name="_com2">#REF!</definedName>
    <definedName name="_com3" localSheetId="5">#REF!</definedName>
    <definedName name="_com3">#REF!</definedName>
    <definedName name="_com4" localSheetId="5">#REF!</definedName>
    <definedName name="_com4">#REF!</definedName>
    <definedName name="_com5" localSheetId="5">#REF!</definedName>
    <definedName name="_com5">#REF!</definedName>
    <definedName name="_com6" localSheetId="5">#REF!</definedName>
    <definedName name="_com6">#REF!</definedName>
    <definedName name="_Fill" localSheetId="5" hidden="1">#REF!</definedName>
    <definedName name="_Fill" hidden="1">#REF!</definedName>
    <definedName name="_INM1" localSheetId="5">#REF!</definedName>
    <definedName name="_INM1">#REF!</definedName>
    <definedName name="_INM2" localSheetId="5">#REF!</definedName>
    <definedName name="_INM2">#REF!</definedName>
    <definedName name="_INM3" localSheetId="5">#REF!</definedName>
    <definedName name="_INM3">#REF!</definedName>
    <definedName name="_INM4" localSheetId="5">#REF!</definedName>
    <definedName name="_INM4">#REF!</definedName>
    <definedName name="_INM5" localSheetId="5">#REF!</definedName>
    <definedName name="_INM5">#REF!</definedName>
    <definedName name="_INM6" localSheetId="5">#REF!</definedName>
    <definedName name="_INM6">#REF!</definedName>
    <definedName name="_JE39" localSheetId="5">#REF!</definedName>
    <definedName name="_JE39">#REF!</definedName>
    <definedName name="_JE76" localSheetId="5">#REF!</definedName>
    <definedName name="_JE76">#REF!</definedName>
    <definedName name="_Key1" localSheetId="5" hidden="1">#REF!</definedName>
    <definedName name="_Key1" hidden="1">#REF!</definedName>
    <definedName name="_Order1" hidden="1">255</definedName>
    <definedName name="_Order2" hidden="1">255</definedName>
    <definedName name="_Regression_Out" localSheetId="5" hidden="1">#REF!</definedName>
    <definedName name="_Regression_Out" hidden="1">#REF!</definedName>
    <definedName name="_Regression_X" localSheetId="5" hidden="1">#REF!</definedName>
    <definedName name="_Regression_X" hidden="1">#REF!</definedName>
    <definedName name="_Regression_Y" localSheetId="5" hidden="1">#REF!</definedName>
    <definedName name="_Regression_Y" hidden="1">#REF!</definedName>
    <definedName name="_res1" localSheetId="5">#REF!</definedName>
    <definedName name="_res1">#REF!</definedName>
    <definedName name="_res2" localSheetId="5">#REF!</definedName>
    <definedName name="_res2">#REF!</definedName>
    <definedName name="_res3" localSheetId="5">#REF!</definedName>
    <definedName name="_res3">#REF!</definedName>
    <definedName name="_res4" localSheetId="5">#REF!</definedName>
    <definedName name="_res4">#REF!</definedName>
    <definedName name="_res5" localSheetId="5">#REF!</definedName>
    <definedName name="_res5">#REF!</definedName>
    <definedName name="_res6" localSheetId="5">#REF!</definedName>
    <definedName name="_res6">#REF!</definedName>
    <definedName name="_Sort" localSheetId="5" hidden="1">#REF!</definedName>
    <definedName name="_Sort" hidden="1">#REF!</definedName>
    <definedName name="_Table1_In1" localSheetId="5" hidden="1">#REF!</definedName>
    <definedName name="_Table1_In1" hidden="1">#REF!</definedName>
    <definedName name="_Table2_In1" localSheetId="5" hidden="1">#REF!</definedName>
    <definedName name="_Table2_In1" hidden="1">#REF!</definedName>
    <definedName name="_Table2_Out" localSheetId="5" hidden="1">#REF!</definedName>
    <definedName name="_Table2_Out" hidden="1">#REF!</definedName>
    <definedName name="_w2" localSheetId="5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6" localSheetId="5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9" localSheetId="5" hidden="1">{"holdco",#N/A,FALSE,"Summary Financials";"holdco",#N/A,FALSE,"Summary Financials"}</definedName>
    <definedName name="_wr9" hidden="1">{"holdco",#N/A,FALSE,"Summary Financials";"holdco",#N/A,FALSE,"Summary Financials"}</definedName>
    <definedName name="_wrn1" localSheetId="5" hidden="1">{"holdco",#N/A,FALSE,"Summary Financials";"holdco",#N/A,FALSE,"Summary Financials"}</definedName>
    <definedName name="_wrn1" hidden="1">{"holdco",#N/A,FALSE,"Summary Financials";"holdco",#N/A,FALSE,"Summary Financials"}</definedName>
    <definedName name="_wrn2" localSheetId="5" hidden="1">{"holdco",#N/A,FALSE,"Summary Financials";"holdco",#N/A,FALSE,"Summary Financials"}</definedName>
    <definedName name="_wrn2" hidden="1">{"holdco",#N/A,FALSE,"Summary Financials";"holdco",#N/A,FALSE,"Summary Financials"}</definedName>
    <definedName name="_wrn3" localSheetId="5" hidden="1">{"holdco",#N/A,FALSE,"Summary Financials";"holdco",#N/A,FALSE,"Summary Financials"}</definedName>
    <definedName name="_wrn3" hidden="1">{"holdco",#N/A,FALSE,"Summary Financials";"holdco",#N/A,FALSE,"Summary Financials"}</definedName>
    <definedName name="_wrn7" localSheetId="5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n8" localSheetId="5" hidden="1">{"holdco",#N/A,FALSE,"Summary Financials";"holdco",#N/A,FALSE,"Summary Financials"}</definedName>
    <definedName name="_wrn8" hidden="1">{"holdco",#N/A,FALSE,"Summary Financials";"holdco",#N/A,FALSE,"Summary Financials"}</definedName>
    <definedName name="_www1" localSheetId="5" hidden="1">{#N/A,#N/A,FALSE,"schA"}</definedName>
    <definedName name="_www1" hidden="1">{#N/A,#N/A,FALSE,"schA"}</definedName>
    <definedName name="A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fter_Tax_Factor">#REF!</definedName>
    <definedName name="ALLnext" localSheetId="5">#REF!</definedName>
    <definedName name="ALLnext">#REF!</definedName>
    <definedName name="ALLPGS" localSheetId="5">#REF!</definedName>
    <definedName name="ALLPGS">#REF!</definedName>
    <definedName name="analysis" localSheetId="5">#REF!</definedName>
    <definedName name="analysis">#REF!</definedName>
    <definedName name="anscount" hidden="1">1</definedName>
    <definedName name="apr06Data" localSheetId="5">#REF!</definedName>
    <definedName name="apr06Data">#REF!</definedName>
    <definedName name="apr07Data" localSheetId="5">#REF!</definedName>
    <definedName name="apr07Data">#REF!</definedName>
    <definedName name="AS2DocOpenMode" hidden="1">"AS2DocumentEdit"</definedName>
    <definedName name="AS2HasNoAutoHeaderFooter" hidden="1">" "</definedName>
    <definedName name="asd" localSheetId="5">#REF!</definedName>
    <definedName name="asd">#REF!</definedName>
    <definedName name="asdf" localSheetId="5" hidden="1">{#N/A,#N/A,FALSE,"Income Statement";#N/A,#N/A,FALSE,"Balance Sheet";#N/A,#N/A,FALSE,"Cash Flows";#N/A,#N/A,FALSE,"Ratios"}</definedName>
    <definedName name="asdf" hidden="1">{#N/A,#N/A,FALSE,"Income Statement";#N/A,#N/A,FALSE,"Balance Sheet";#N/A,#N/A,FALSE,"Cash Flows";#N/A,#N/A,FALSE,"Ratios"}</definedName>
    <definedName name="ASDFAS" localSheetId="5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ASDFAS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asfasdfa" localSheetId="5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asfasdfa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aug06Data" localSheetId="5">#REF!</definedName>
    <definedName name="aug06Data">#REF!</definedName>
    <definedName name="B" localSheetId="5">#REF!</definedName>
    <definedName name="B">#REF!</definedName>
    <definedName name="bbb" localSheetId="5" hidden="1">{#N/A,#N/A,FALSE,"Aging Summary";#N/A,#N/A,FALSE,"Ratio Analysis";#N/A,#N/A,FALSE,"Test 120 Day Accts";#N/A,#N/A,FALSE,"Tickmarks"}</definedName>
    <definedName name="bbb" hidden="1">{#N/A,#N/A,FALSE,"Aging Summary";#N/A,#N/A,FALSE,"Ratio Analysis";#N/A,#N/A,FALSE,"Test 120 Day Accts";#N/A,#N/A,FALSE,"Tickmarks"}</definedName>
    <definedName name="BGSS_RATE" localSheetId="5">#REF!</definedName>
    <definedName name="BGSS_RATE">#REF!</definedName>
    <definedName name="Bill_Impact" localSheetId="5">#REF!</definedName>
    <definedName name="Bill_Impact">#REF!</definedName>
    <definedName name="Budget_Summary" localSheetId="5">#REF!</definedName>
    <definedName name="Budget_Summary">#REF!</definedName>
    <definedName name="Budget_Summary1" localSheetId="5">#REF!</definedName>
    <definedName name="Budget_Summary1">#REF!</definedName>
    <definedName name="budget2" localSheetId="5" hidden="1">{"Overview",#N/A,TRUE,"Overview";"New Gen",#N/A,TRUE,"New Gen";"cap-ex",#N/A,TRUE,"Consol cap-ex";"cap-ex",#N/A,TRUE,"APC cap-ex";"cap-ex",#N/A,TRUE,"GPC cap-ex";"cap-ex",#N/A,TRUE,"GUL cap-ex";"cap-ex",#N/A,TRUE,"MPC cap-ex";"cap-ex",#N/A,TRUE,"SAV cap-ex";"cap-ex",#N/A,TRUE,"SEGCO cap-ex";"cap-ex",#N/A,TRUE,"SWE cap-ex"}</definedName>
    <definedName name="budget2" hidden="1">{"Overview",#N/A,TRUE,"Overview";"New Gen",#N/A,TRUE,"New Gen";"cap-ex",#N/A,TRUE,"Consol cap-ex";"cap-ex",#N/A,TRUE,"APC cap-ex";"cap-ex",#N/A,TRUE,"GPC cap-ex";"cap-ex",#N/A,TRUE,"GUL cap-ex";"cap-ex",#N/A,TRUE,"MPC cap-ex";"cap-ex",#N/A,TRUE,"SAV cap-ex";"cap-ex",#N/A,TRUE,"SEGCO cap-ex";"cap-ex",#N/A,TRUE,"SWE cap-ex"}</definedName>
    <definedName name="C_">#REF!</definedName>
    <definedName name="CALC" localSheetId="5">#REF!</definedName>
    <definedName name="CALC">#REF!</definedName>
    <definedName name="CBT" localSheetId="5">#REF!</definedName>
    <definedName name="CBT">#REF!</definedName>
    <definedName name="CBWorkbookPriority" hidden="1">-854415162</definedName>
    <definedName name="CIACCBT1">#REF!</definedName>
    <definedName name="CIACCBT2" localSheetId="5">#REF!</definedName>
    <definedName name="CIACCBT2">#REF!</definedName>
    <definedName name="CIACCBT3" localSheetId="5">#REF!</definedName>
    <definedName name="CIACCBT3">#REF!</definedName>
    <definedName name="CIACmargin1" localSheetId="5">#REF!</definedName>
    <definedName name="CIACmargin1">#REF!</definedName>
    <definedName name="CIACmargin2" localSheetId="5">#REF!</definedName>
    <definedName name="CIACmargin2">#REF!</definedName>
    <definedName name="CIACmargin3" localSheetId="5">#REF!</definedName>
    <definedName name="CIACmargin3">#REF!</definedName>
    <definedName name="CINDY" localSheetId="5">#REF!</definedName>
    <definedName name="CINDY">#REF!</definedName>
    <definedName name="cirt1" localSheetId="5">#REF!</definedName>
    <definedName name="cirt1">#REF!</definedName>
    <definedName name="cmq" localSheetId="5">#REF!</definedName>
    <definedName name="cmq">#REF!</definedName>
    <definedName name="Columbia_FSS_Capacity" localSheetId="5">#REF!</definedName>
    <definedName name="Columbia_FSS_Capacity">#REF!</definedName>
    <definedName name="Columbia_FSS_Demand" localSheetId="5">#REF!</definedName>
    <definedName name="Columbia_FSS_Demand">#REF!</definedName>
    <definedName name="Columbia_FTS" localSheetId="5">#REF!</definedName>
    <definedName name="Columbia_FTS">#REF!</definedName>
    <definedName name="Columbia_Gulf_FTS_1_38019" localSheetId="5">#REF!</definedName>
    <definedName name="Columbia_Gulf_FTS_1_38019">#REF!</definedName>
    <definedName name="Columbia_NTS_Res." localSheetId="5">#REF!</definedName>
    <definedName name="Columbia_NTS_Res.">#REF!</definedName>
    <definedName name="Columbia_SST_Res." localSheetId="5">#REF!</definedName>
    <definedName name="Columbia_SST_Res.">#REF!</definedName>
    <definedName name="com0" localSheetId="5">#REF!</definedName>
    <definedName name="com0">#REF!</definedName>
    <definedName name="commNM2" localSheetId="5">#REF!</definedName>
    <definedName name="commNM2">#REF!</definedName>
    <definedName name="commNM3" localSheetId="5">#REF!</definedName>
    <definedName name="commNM3">#REF!</definedName>
    <definedName name="commNM4" localSheetId="5">#REF!</definedName>
    <definedName name="commNM4">#REF!</definedName>
    <definedName name="commNM5" localSheetId="5">#REF!</definedName>
    <definedName name="commNM5">#REF!</definedName>
    <definedName name="comNM1" localSheetId="5">#REF!</definedName>
    <definedName name="comNM1">#REF!</definedName>
    <definedName name="comNM6" localSheetId="5">#REF!</definedName>
    <definedName name="comNM6">#REF!</definedName>
    <definedName name="Conectiv_FES_Limited_Firm" localSheetId="5">#REF!</definedName>
    <definedName name="Conectiv_FES_Limited_Firm">#REF!</definedName>
    <definedName name="Contract_Demand__MCF" localSheetId="5">#REF!</definedName>
    <definedName name="Contract_Demand__MCF">#REF!</definedName>
    <definedName name="CONTRACTOR_PERFORMANCE_EVALUATION_P1" localSheetId="5">#REF!</definedName>
    <definedName name="CONTRACTOR_PERFORMANCE_EVALUATION_P1">#REF!</definedName>
    <definedName name="CONTRACTOR_PERFORMANCE_EVALUATION_P2" localSheetId="5">#REF!</definedName>
    <definedName name="CONTRACTOR_PERFORMANCE_EVALUATION_P2">#REF!</definedName>
    <definedName name="Corporate_Business_Tax__CBT" localSheetId="5">#REF!</definedName>
    <definedName name="Corporate_Business_Tax__CBT">#REF!</definedName>
    <definedName name="Cost_Of_Gas" localSheetId="5">#REF!</definedName>
    <definedName name="Cost_Of_Gas">#REF!</definedName>
    <definedName name="Cost_to_Revenue_Ratio" localSheetId="5">#REF!</definedName>
    <definedName name="Cost_to_Revenue_Ratio">#REF!</definedName>
    <definedName name="cpd" localSheetId="5">#REF!</definedName>
    <definedName name="cpd">#REF!</definedName>
    <definedName name="cpdcon" localSheetId="5">#REF!</definedName>
    <definedName name="cpdcon">#REF!</definedName>
    <definedName name="cpdin" localSheetId="5">#REF!</definedName>
    <definedName name="cpdin">#REF!</definedName>
    <definedName name="csAGL_DE_CGC_Revenue_Dim01">"="</definedName>
    <definedName name="csAGL_DE_CGC_Revenue_Dim02">"="</definedName>
    <definedName name="csAGL_DE_CGC_Revenue_Dim03">"="</definedName>
    <definedName name="csAGL_DE_CGC_Revenue_Dim04">"="</definedName>
    <definedName name="csAGL_DE_CGC_Revenue_Dim05">"="</definedName>
    <definedName name="csAGL_DE_CGC_Revenue_Dim06" localSheetId="5">#REF!</definedName>
    <definedName name="csAGL_DE_CGC_Revenue_Dim06">#REF!</definedName>
    <definedName name="csAGL_DE_CGC_Revenue_Dim07">"="</definedName>
    <definedName name="csAGL_DE_CGC_Revenue_Dim08">"="</definedName>
    <definedName name="csAGL_DE_CGC_Revenue_Dim09">"="</definedName>
    <definedName name="csAGL_DE_CGC_Revenue_Dim10">"="</definedName>
    <definedName name="csAGL_DE_CGC_RevenueAnchor">#REF!</definedName>
    <definedName name="csAllowDetailBudgeting">1</definedName>
    <definedName name="csAllowLocalConsolidation">1</definedName>
    <definedName name="csAppName">"BudgetWeb"</definedName>
    <definedName name="csDesignMode">1</definedName>
    <definedName name="csDetailBudgetingURL">"http://server/deciweb/tr/trmain.asp?App=BudgetWeb&amp;Cat=Detail+Budgeting"</definedName>
    <definedName name="csKeepAlive">5</definedName>
    <definedName name="csLocalConsolidationOnSubmit">1</definedName>
    <definedName name="csRefreshOnOpen">1</definedName>
    <definedName name="csRefreshOnRotate">1</definedName>
    <definedName name="CustomerPlan">#REF!</definedName>
    <definedName name="D" localSheetId="5">#REF!</definedName>
    <definedName name="D">#REF!</definedName>
    <definedName name="darryl" localSheetId="5" hidden="1">{#N/A,#N/A,FALSE,"IS_actual";#N/A,#N/A,FALSE,"IS_act_vs_bud ";#N/A,#N/A,FALSE,"DIV_actual";#N/A,#N/A,FALSE,"DIV_act_vs_bud"}</definedName>
    <definedName name="darryl" hidden="1">{#N/A,#N/A,FALSE,"IS_actual";#N/A,#N/A,FALSE,"IS_act_vs_bud ";#N/A,#N/A,FALSE,"DIV_actual";#N/A,#N/A,FALSE,"DIV_act_vs_bud"}</definedName>
    <definedName name="dataWNA">#REF!</definedName>
    <definedName name="dec06Data" localSheetId="5">#REF!</definedName>
    <definedName name="dec06Data">#REF!</definedName>
    <definedName name="Def_Balance" localSheetId="5">#REF!</definedName>
    <definedName name="Def_Balance">#REF!</definedName>
    <definedName name="Deferred_Balance" localSheetId="5">#REF!</definedName>
    <definedName name="Deferred_Balance">#REF!</definedName>
    <definedName name="dep" localSheetId="5" hidden="1">{#N/A,#N/A,FALSE,"Cover";#N/A,#N/A,FALSE,"Main";#N/A,#N/A,FALSE,"Guid";#N/A,#N/A,FALSE,"Summary";#N/A,#N/A,FALSE,"Monthly";#N/A,#N/A,FALSE,"Bridge Q3";#N/A,#N/A,FALSE,"Q3";#N/A,#N/A,FALSE,"Bridge-global";#N/A,#N/A,FALSE,"Bridge"}</definedName>
    <definedName name="dep" hidden="1">{#N/A,#N/A,FALSE,"Cover";#N/A,#N/A,FALSE,"Main";#N/A,#N/A,FALSE,"Guid";#N/A,#N/A,FALSE,"Summary";#N/A,#N/A,FALSE,"Monthly";#N/A,#N/A,FALSE,"Bridge Q3";#N/A,#N/A,FALSE,"Q3";#N/A,#N/A,FALSE,"Bridge-global";#N/A,#N/A,FALSE,"Bridge"}</definedName>
    <definedName name="DSMSCH">#REF!</definedName>
    <definedName name="DTI__CNG__Demand_Re__Transco_SS_1__200031" localSheetId="5">#REF!</definedName>
    <definedName name="DTI__CNG__Demand_Re__Transco_SS_1__200031">#REF!</definedName>
    <definedName name="DTI__CNG__FTF__200096" localSheetId="5">#REF!</definedName>
    <definedName name="DTI__CNG__FTF__200096">#REF!</definedName>
    <definedName name="DTI__CNG__FTNN_Res___W._S.__100012" localSheetId="5">#REF!</definedName>
    <definedName name="DTI__CNG__FTNN_Res___W._S.__100012">#REF!</definedName>
    <definedName name="DTI__CNG__FTNN_Res___W._S.__100012__Cap_Rel" localSheetId="5">#REF!</definedName>
    <definedName name="DTI__CNG__FTNN_Res___W._S.__100012__Cap_Rel">#REF!</definedName>
    <definedName name="Duke__Mobil__Reservation_Fee_Col" localSheetId="5">#REF!</definedName>
    <definedName name="Duke__Mobil__Reservation_Fee_Col">#REF!</definedName>
    <definedName name="dump" localSheetId="5" hidden="1">{"holdco",#N/A,FALSE,"Summary Financials";"holdco",#N/A,FALSE,"Summary Financials"}</definedName>
    <definedName name="dump" hidden="1">{"holdco",#N/A,FALSE,"Summary Financials";"holdco",#N/A,FALSE,"Summary Financials"}</definedName>
    <definedName name="Dyengy__Texaco__Reservation_Fee_Col">#REF!</definedName>
    <definedName name="E" localSheetId="5">#REF!</definedName>
    <definedName name="E">#REF!</definedName>
    <definedName name="eee" localSheetId="5">#REF!</definedName>
    <definedName name="eee">#REF!</definedName>
    <definedName name="ENTRY" localSheetId="5">#REF!</definedName>
    <definedName name="ENTRY">#REF!</definedName>
    <definedName name="ERROR" localSheetId="5">#REF!</definedName>
    <definedName name="ERROR">#REF!</definedName>
    <definedName name="Exhibit_2_B" localSheetId="5">#REF!</definedName>
    <definedName name="Exhibit_2_B">#REF!</definedName>
    <definedName name="Exhibit_2_C" localSheetId="5">#REF!</definedName>
    <definedName name="Exhibit_2_C">#REF!</definedName>
    <definedName name="Exhibit_2_D" localSheetId="5">#REF!</definedName>
    <definedName name="Exhibit_2_D">#REF!</definedName>
    <definedName name="Exhibit_2_E" localSheetId="5">#REF!</definedName>
    <definedName name="Exhibit_2_E">#REF!</definedName>
    <definedName name="Exhibit_B1" localSheetId="5">#REF!</definedName>
    <definedName name="Exhibit_B1">#REF!</definedName>
    <definedName name="F" localSheetId="5">#REF!</definedName>
    <definedName name="F">#REF!</definedName>
    <definedName name="feb07Data" localSheetId="5">#REF!</definedName>
    <definedName name="feb07Data">#REF!</definedName>
    <definedName name="ff" localSheetId="5" hidden="1">{"holdco",#N/A,FALSE,"Summary Financials";"holdco",#N/A,FALSE,"Summary Financials"}</definedName>
    <definedName name="ff" hidden="1">{"holdco",#N/A,FALSE,"Summary Financials";"holdco",#N/A,FALSE,"Summary Financials"}</definedName>
    <definedName name="fileTitle" localSheetId="5">#REF!</definedName>
    <definedName name="fileTitle">#REF!</definedName>
    <definedName name="FIT" localSheetId="5">#REF!</definedName>
    <definedName name="FIT">#REF!</definedName>
    <definedName name="frd" localSheetId="5" hidden="1">{"holdco",#N/A,FALSE,"Summary Financials";"holdco",#N/A,FALSE,"Summary Financials"}</definedName>
    <definedName name="frd" hidden="1">{"holdco",#N/A,FALSE,"Summary Financials";"holdco",#N/A,FALSE,"Summary Financials"}</definedName>
    <definedName name="FYmonthStart" localSheetId="5">#REF!</definedName>
    <definedName name="FYmonthStart">#REF!</definedName>
    <definedName name="FYstart" localSheetId="5">#REF!</definedName>
    <definedName name="FYstart">#REF!</definedName>
    <definedName name="G" localSheetId="5">#REF!</definedName>
    <definedName name="G">#REF!</definedName>
    <definedName name="Gas_Cost" localSheetId="5">#REF!</definedName>
    <definedName name="Gas_Cost">#REF!</definedName>
    <definedName name="Gas_Cost_and_Recovery_Summary" localSheetId="5">#REF!</definedName>
    <definedName name="Gas_Cost_and_Recovery_Summary">#REF!</definedName>
    <definedName name="gpue" localSheetId="5">#REF!</definedName>
    <definedName name="gpue">#REF!</definedName>
    <definedName name="gpuecon" localSheetId="5">#REF!</definedName>
    <definedName name="gpuecon">#REF!</definedName>
    <definedName name="gpuein" localSheetId="5">#REF!</definedName>
    <definedName name="gpuein">#REF!</definedName>
    <definedName name="H" localSheetId="5">#REF!</definedName>
    <definedName name="H">#REF!</definedName>
    <definedName name="Hess_Reservation_Fee__.5003" localSheetId="5">#REF!</definedName>
    <definedName name="Hess_Reservation_Fee__.5003">#REF!</definedName>
    <definedName name="Hess_Reservation_Fee_1.3598__10_801" localSheetId="5">#REF!</definedName>
    <definedName name="Hess_Reservation_Fee_1.3598__10_801">#REF!</definedName>
    <definedName name="Hess_Reservation_Fee_1.3598__15_825" localSheetId="5">#REF!</definedName>
    <definedName name="Hess_Reservation_Fee_1.3598__15_825">#REF!</definedName>
    <definedName name="I" localSheetId="5">#REF!</definedName>
    <definedName name="I">#REF!</definedName>
    <definedName name="Incentive_Cap">#N/A</definedName>
    <definedName name="Incentive_percent" localSheetId="5">#REF!</definedName>
    <definedName name="Incentive_percent">#REF!</definedName>
    <definedName name="incm1" localSheetId="5">#REF!</definedName>
    <definedName name="incm1">#REF!</definedName>
    <definedName name="incm2" localSheetId="5">#REF!</definedName>
    <definedName name="incm2">#REF!</definedName>
    <definedName name="incm3" localSheetId="5">#REF!</definedName>
    <definedName name="incm3">#REF!</definedName>
    <definedName name="incm4" localSheetId="5">#REF!</definedName>
    <definedName name="incm4">#REF!</definedName>
    <definedName name="incm5" localSheetId="5">#REF!</definedName>
    <definedName name="incm5">#REF!</definedName>
    <definedName name="incm6" localSheetId="5">#REF!</definedName>
    <definedName name="incm6">#REF!</definedName>
    <definedName name="Insurance_Recovery" localSheetId="5">#REF!</definedName>
    <definedName name="Insurance_Recovery">#REF!</definedName>
    <definedName name="Insurance_Recovery_Summary_Proof" localSheetId="5">#REF!</definedName>
    <definedName name="Insurance_Recovery_Summary_Proof">#REF!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J">#REF!</definedName>
    <definedName name="jami" localSheetId="5" hidden="1">{#N/A,#N/A,FALSE,"IS_actual";#N/A,#N/A,FALSE,"IS_act_vs_bud ";#N/A,#N/A,FALSE,"DIV_actual";#N/A,#N/A,FALSE,"DIV_act_vs_bud"}</definedName>
    <definedName name="jami" hidden="1">{#N/A,#N/A,FALSE,"IS_actual";#N/A,#N/A,FALSE,"IS_act_vs_bud ";#N/A,#N/A,FALSE,"DIV_actual";#N/A,#N/A,FALSE,"DIV_act_vs_bud"}</definedName>
    <definedName name="jan07Data" localSheetId="5">#REF!</definedName>
    <definedName name="jan07Data">#REF!</definedName>
    <definedName name="jgf_4" localSheetId="5">#REF!</definedName>
    <definedName name="jgf_4">#REF!</definedName>
    <definedName name="john" localSheetId="5" hidden="1">{#N/A,#N/A,FALSE,"IS_actual";#N/A,#N/A,FALSE,"IS_act_vs_bud ";#N/A,#N/A,FALSE,"DIV_actual";#N/A,#N/A,FALSE,"DIV_act_vs_bud"}</definedName>
    <definedName name="john" hidden="1">{#N/A,#N/A,FALSE,"IS_actual";#N/A,#N/A,FALSE,"IS_act_vs_bud ";#N/A,#N/A,FALSE,"DIV_actual";#N/A,#N/A,FALSE,"DIV_act_vs_bud"}</definedName>
    <definedName name="jpp" localSheetId="5" hidden="1">{#N/A,#N/A,FALSE,"IS_actual";#N/A,#N/A,FALSE,"IS_act_vs_bud ";#N/A,#N/A,FALSE,"DIV_actual";#N/A,#N/A,FALSE,"DIV_act_vs_bud"}</definedName>
    <definedName name="jpp" hidden="1">{#N/A,#N/A,FALSE,"IS_actual";#N/A,#N/A,FALSE,"IS_act_vs_bud ";#N/A,#N/A,FALSE,"DIV_actual";#N/A,#N/A,FALSE,"DIV_act_vs_bud"}</definedName>
    <definedName name="jul06Data" localSheetId="5">#REF!</definedName>
    <definedName name="jul06Data">#REF!</definedName>
    <definedName name="jul07Data" localSheetId="5">#REF!</definedName>
    <definedName name="jul07Data">#REF!</definedName>
    <definedName name="jun06Data" localSheetId="5">#REF!</definedName>
    <definedName name="jun06Data">#REF!</definedName>
    <definedName name="jun07Data" localSheetId="5">#REF!</definedName>
    <definedName name="jun07Data">#REF!</definedName>
    <definedName name="K" localSheetId="5">#REF!</definedName>
    <definedName name="K">#REF!</definedName>
    <definedName name="K2_WBEVMODE" hidden="1">-1</definedName>
    <definedName name="krup" localSheetId="5" hidden="1">{"holdco",#N/A,FALSE,"Summary Financials";"holdco",#N/A,FALSE,"Summary Financials"}</definedName>
    <definedName name="krup" hidden="1">{"holdco",#N/A,FALSE,"Summary Financials";"holdco",#N/A,FALSE,"Summary Financials"}</definedName>
    <definedName name="L">#REF!</definedName>
    <definedName name="LARGEVOLUME" localSheetId="5">#REF!</definedName>
    <definedName name="LARGEVOLUME">#REF!</definedName>
    <definedName name="LGAC_Rate" localSheetId="5">#REF!</definedName>
    <definedName name="LGAC_Rate">#REF!</definedName>
    <definedName name="ListOffset" hidden="1">1</definedName>
    <definedName name="LMC" localSheetId="5">#REF!</definedName>
    <definedName name="LMC">#REF!</definedName>
    <definedName name="LNG_Differential" localSheetId="5">#REF!</definedName>
    <definedName name="LNG_Differential">#REF!</definedName>
    <definedName name="LVCS" localSheetId="5">#REF!</definedName>
    <definedName name="LVCS">#REF!</definedName>
    <definedName name="M" localSheetId="5">#REF!</definedName>
    <definedName name="M">#REF!</definedName>
    <definedName name="MAIN" localSheetId="5">#REF!</definedName>
    <definedName name="MAIN">#REF!</definedName>
    <definedName name="mar07Data" localSheetId="5">#REF!</definedName>
    <definedName name="mar07Data">#REF!</definedName>
    <definedName name="may06Data" localSheetId="5">#REF!</definedName>
    <definedName name="may06Data">#REF!</definedName>
    <definedName name="may07Data" localSheetId="5">#REF!</definedName>
    <definedName name="may07Data">#REF!</definedName>
    <definedName name="Mirant__SCEM__Reservation_Fee_Col" localSheetId="5">#REF!</definedName>
    <definedName name="Mirant__SCEM__Reservation_Fee_Col">#REF!</definedName>
    <definedName name="monthCode" localSheetId="5">#REF!</definedName>
    <definedName name="monthCode">#REF!</definedName>
    <definedName name="moy" localSheetId="5" hidden="1">{"holdco",#N/A,FALSE,"Summary Financials";"holdco",#N/A,FALSE,"Summary Financials"}</definedName>
    <definedName name="moy" hidden="1">{"holdco",#N/A,FALSE,"Summary Financials";"holdco",#N/A,FALSE,"Summary Financials"}</definedName>
    <definedName name="Mrant_Call_Option__apr_oct">#REF!</definedName>
    <definedName name="Nancy_s_Risk_Report" localSheetId="5">#REF!</definedName>
    <definedName name="Nancy_s_Risk_Report">#REF!</definedName>
    <definedName name="new" localSheetId="5" hidden="1">{"holdco",#N/A,FALSE,"Summary Financials";"holdco",#N/A,FALSE,"Summary Financials"}</definedName>
    <definedName name="new" hidden="1">{"holdco",#N/A,FALSE,"Summary Financials";"holdco",#N/A,FALSE,"Summary Financials"}</definedName>
    <definedName name="new_other" localSheetId="5" hidden="1">{"holdco",#N/A,FALSE,"Summary Financials";"holdco",#N/A,FALSE,"Summary Financials"}</definedName>
    <definedName name="new_other" hidden="1">{"holdco",#N/A,FALSE,"Summary Financials";"holdco",#N/A,FALSE,"Summary Financials"}</definedName>
    <definedName name="newwrn" localSheetId="5" hidden="1">{#N/A,#N/A,FALSE,"Aging Summary";#N/A,#N/A,FALSE,"Ratio Analysis";#N/A,#N/A,FALSE,"Test 120 Day Accts";#N/A,#N/A,FALSE,"Tickmarks"}</definedName>
    <definedName name="newwrn" hidden="1">{#N/A,#N/A,FALSE,"Aging Summary";#N/A,#N/A,FALSE,"Ratio Analysis";#N/A,#N/A,FALSE,"Test 120 Day Accts";#N/A,#N/A,FALSE,"Tickmarks"}</definedName>
    <definedName name="njng">#REF!</definedName>
    <definedName name="njngcon" localSheetId="5">#REF!</definedName>
    <definedName name="njngcon">#REF!</definedName>
    <definedName name="njngin" localSheetId="5">#REF!</definedName>
    <definedName name="njngin">#REF!</definedName>
    <definedName name="nonreg" localSheetId="5" hidden="1">{#N/A,#N/A,FALSE,"Income Statement";#N/A,#N/A,FALSE,"Balance Sheet";#N/A,#N/A,FALSE,"Cash Flows";#N/A,#N/A,FALSE,"Ratios"}</definedName>
    <definedName name="nonreg" hidden="1">{#N/A,#N/A,FALSE,"Income Statement";#N/A,#N/A,FALSE,"Balance Sheet";#N/A,#N/A,FALSE,"Cash Flows";#N/A,#N/A,FALSE,"Ratios"}</definedName>
    <definedName name="not_accrued_for_October">#REF!</definedName>
    <definedName name="nov06Data" localSheetId="5">#REF!</definedName>
    <definedName name="nov06Data">#REF!</definedName>
    <definedName name="NPV_Evaluation_Rate" localSheetId="5">#REF!</definedName>
    <definedName name="NPV_Evaluation_Rate">#REF!</definedName>
    <definedName name="nui" localSheetId="5">#REF!</definedName>
    <definedName name="nui">#REF!</definedName>
    <definedName name="nuicon" localSheetId="5">#REF!</definedName>
    <definedName name="nuicon">#REF!</definedName>
    <definedName name="nuiin" localSheetId="5">#REF!</definedName>
    <definedName name="nuiin">#REF!</definedName>
    <definedName name="NYMEX" localSheetId="5">#REF!</definedName>
    <definedName name="NYMEX">#REF!</definedName>
    <definedName name="oct06Data" localSheetId="5">#REF!</definedName>
    <definedName name="oct06Data">#REF!</definedName>
    <definedName name="October_02" localSheetId="5">#REF!</definedName>
    <definedName name="October_02">#REF!</definedName>
    <definedName name="ol" localSheetId="5" hidden="1">{"holdco",#N/A,FALSE,"Summary Financials";"holdco",#N/A,FALSE,"Summary Financials"}</definedName>
    <definedName name="ol" hidden="1">{"holdco",#N/A,FALSE,"Summary Financials";"holdco",#N/A,FALSE,"Summary Financials"}</definedName>
    <definedName name="old_capex" localSheetId="5" hidden="1">{"holdco",#N/A,FALSE,"Summary Financials";"holdco",#N/A,FALSE,"Summary Financials"}</definedName>
    <definedName name="old_capex" hidden="1">{"holdco",#N/A,FALSE,"Summary Financials";"holdco",#N/A,FALSE,"Summary Financials"}</definedName>
    <definedName name="OSS_and_Interruptable_LGAC_Credit">#REF!</definedName>
    <definedName name="Oxy_Call_Option__apr_oct" localSheetId="5">#REF!</definedName>
    <definedName name="Oxy_Call_Option__apr_oct">#REF!</definedName>
    <definedName name="p" localSheetId="5" hidden="1">{#N/A,#N/A,FALSE,"Income Statement";#N/A,#N/A,FALSE,"Balance Sheet";#N/A,#N/A,FALSE,"Cash Flows";#N/A,#N/A,FALSE,"Ratios"}</definedName>
    <definedName name="p" hidden="1">{#N/A,#N/A,FALSE,"Income Statement";#N/A,#N/A,FALSE,"Balance Sheet";#N/A,#N/A,FALSE,"Cash Flows";#N/A,#N/A,FALSE,"Ratios"}</definedName>
    <definedName name="PASK" localSheetId="5">#REF!</definedName>
    <definedName name="PASK">#REF!</definedName>
    <definedName name="PBID" localSheetId="5">#REF!</definedName>
    <definedName name="PBID">#REF!</definedName>
    <definedName name="Pcent" localSheetId="5">#REF!</definedName>
    <definedName name="Pcent">#REF!</definedName>
    <definedName name="perNext" localSheetId="5">#REF!</definedName>
    <definedName name="perNext">#REF!</definedName>
    <definedName name="PGABase" localSheetId="5">#REF!</definedName>
    <definedName name="PGABase">#REF!</definedName>
    <definedName name="pgaLag" localSheetId="5">#REF!</definedName>
    <definedName name="pgaLag">#REF!</definedName>
    <definedName name="ppp" localSheetId="5" hidden="1">{"holdco",#N/A,FALSE,"Summary Financials";"holdco",#N/A,FALSE,"Summary Financials"}</definedName>
    <definedName name="ppp" hidden="1">{"holdco",#N/A,FALSE,"Summary Financials";"holdco",#N/A,FALSE,"Summary Financials"}</definedName>
    <definedName name="_xlnm.Print_Area" localSheetId="4">'Admin Costs'!$A$1:$F$24</definedName>
    <definedName name="_xlnm.Print_Area" localSheetId="0">'Billing &amp; Remittance Summary'!$A$1:$Z$28</definedName>
    <definedName name="_xlnm.Print_Area" localSheetId="2">'Interest Calculation'!$A$1:$J$33</definedName>
    <definedName name="_xlnm.Print_Area" localSheetId="1">'Recovery Calculation'!$A$1:$K$25</definedName>
    <definedName name="_xlnm.Print_Area" localSheetId="5">'Utility USF Report'!$A$1:$O$83</definedName>
    <definedName name="_xlnm.Print_Area">#REF!</definedName>
    <definedName name="Print_Area2" localSheetId="5">#REF!</definedName>
    <definedName name="Print_Area2">#REF!</definedName>
    <definedName name="Print_Area6" localSheetId="5">#REF!</definedName>
    <definedName name="Print_Area6">#REF!</definedName>
    <definedName name="_xlnm.Print_Titles" localSheetId="1">'Recovery Calculation'!$1:$5</definedName>
    <definedName name="_xlnm.Print_Titles" localSheetId="5">'Utility USF Report'!$1:$2</definedName>
    <definedName name="_xlnm.Print_Titles">#REF!</definedName>
    <definedName name="Prior_Month_Adjustment" localSheetId="5">#REF!</definedName>
    <definedName name="Prior_Month_Adjustment">#REF!</definedName>
    <definedName name="Project_Cost" localSheetId="5">#REF!</definedName>
    <definedName name="Project_Cost">#REF!</definedName>
    <definedName name="pse" localSheetId="5">#REF!</definedName>
    <definedName name="pse">#REF!</definedName>
    <definedName name="psecon" localSheetId="5">#REF!</definedName>
    <definedName name="psecon">#REF!</definedName>
    <definedName name="psein" localSheetId="5">#REF!</definedName>
    <definedName name="psein">#REF!</definedName>
    <definedName name="psg" localSheetId="5">#REF!</definedName>
    <definedName name="psg">#REF!</definedName>
    <definedName name="psgcon" localSheetId="5">#REF!</definedName>
    <definedName name="psgcon">#REF!</definedName>
    <definedName name="psgin" localSheetId="5">#REF!</definedName>
    <definedName name="psgin">#REF!</definedName>
    <definedName name="PUA" localSheetId="5">#REF!</definedName>
    <definedName name="PUA">#REF!</definedName>
    <definedName name="PUB_FileID" hidden="1">"N10003653.xls"</definedName>
    <definedName name="PUB_UserID" hidden="1">"QUARKS"</definedName>
    <definedName name="pyt" localSheetId="5" hidden="1">{"mgmt forecast",#N/A,FALSE,"Mgmt Forecast";"dcf table",#N/A,FALSE,"Mgmt Forecast";"sensitivity",#N/A,FALSE,"Mgmt Forecast";"table inputs",#N/A,FALSE,"Mgmt Forecast";"calculations",#N/A,FALSE,"Mgmt Forecast"}</definedName>
    <definedName name="pyt" hidden="1">{"mgmt forecast",#N/A,FALSE,"Mgmt Forecast";"dcf table",#N/A,FALSE,"Mgmt Forecast";"sensitivity",#N/A,FALSE,"Mgmt Forecast";"table inputs",#N/A,FALSE,"Mgmt Forecast";"calculations",#N/A,FALSE,"Mgmt Forecast"}</definedName>
    <definedName name="qqq" localSheetId="5" hidden="1">{#N/A,#N/A,FALSE,"schA"}</definedName>
    <definedName name="qqq" hidden="1">{#N/A,#N/A,FALSE,"schA"}</definedName>
    <definedName name="QUESTIONS" localSheetId="5">#REF!</definedName>
    <definedName name="QUESTIONS">#REF!</definedName>
    <definedName name="RAC_GPD_3" localSheetId="5">#REF!</definedName>
    <definedName name="RAC_GPD_3">#REF!</definedName>
    <definedName name="rac_gpd_4" localSheetId="5">#REF!</definedName>
    <definedName name="rac_gpd_4">#REF!</definedName>
    <definedName name="RAC_GPD_4B_Workpaper" localSheetId="5">#REF!</definedName>
    <definedName name="RAC_GPD_4B_Workpaper">#REF!</definedName>
    <definedName name="RAC_GPD_5" localSheetId="5">#REF!</definedName>
    <definedName name="RAC_GPD_5">#REF!</definedName>
    <definedName name="RAC_JGF_1" localSheetId="5">#REF!</definedName>
    <definedName name="RAC_JGF_1">#REF!</definedName>
    <definedName name="RAC_JGF_4" localSheetId="5">#REF!</definedName>
    <definedName name="RAC_JGF_4">#REF!</definedName>
    <definedName name="RAC_JGF_4A" localSheetId="5">#REF!</definedName>
    <definedName name="RAC_JGF_4A">#REF!</definedName>
    <definedName name="RAC_JGF_4B_Workpaper" localSheetId="5">#REF!</definedName>
    <definedName name="RAC_JGF_4B_Workpaper">#REF!</definedName>
    <definedName name="RAC_JGF_4B_Workpaper_page_2" localSheetId="5">#REF!</definedName>
    <definedName name="RAC_JGF_4B_Workpaper_page_2">#REF!</definedName>
    <definedName name="RAC_RATE" localSheetId="5">#REF!</definedName>
    <definedName name="RAC_RATE">#REF!</definedName>
    <definedName name="RAC_RATE_CALC_SUMMARY" localSheetId="5">#REF!</definedName>
    <definedName name="RAC_RATE_CALC_SUMMARY">#REF!</definedName>
    <definedName name="RACSCH" localSheetId="5">#REF!</definedName>
    <definedName name="RACSCH">#REF!</definedName>
    <definedName name="Rate_Comparison" localSheetId="5">#REF!</definedName>
    <definedName name="Rate_Comparison">#REF!</definedName>
    <definedName name="Rate_of_Return_Desired" localSheetId="5">#REF!</definedName>
    <definedName name="Rate_of_Return_Desired">#REF!</definedName>
    <definedName name="rateI1T2" localSheetId="5">#REF!</definedName>
    <definedName name="rateI1T2">#REF!</definedName>
    <definedName name="rateI1T2I1" localSheetId="5">#REF!</definedName>
    <definedName name="rateI1T2I1">#REF!</definedName>
    <definedName name="rateI1T2T1" localSheetId="5">#REF!</definedName>
    <definedName name="rateI1T2T1">#REF!</definedName>
    <definedName name="rateL1" localSheetId="5">#REF!</definedName>
    <definedName name="rateL1">#REF!</definedName>
    <definedName name="rateT1" localSheetId="5">#REF!</definedName>
    <definedName name="rateT1">#REF!</definedName>
    <definedName name="rateT1SS1" localSheetId="5">#REF!</definedName>
    <definedName name="rateT1SS1">#REF!</definedName>
    <definedName name="rateT3" localSheetId="5">#REF!</definedName>
    <definedName name="rateT3">#REF!</definedName>
    <definedName name="reco" localSheetId="5">#REF!</definedName>
    <definedName name="reco">#REF!</definedName>
    <definedName name="recocon" localSheetId="5">#REF!</definedName>
    <definedName name="recocon">#REF!</definedName>
    <definedName name="recoin" localSheetId="5">#REF!</definedName>
    <definedName name="recoin">#REF!</definedName>
    <definedName name="Recovery" localSheetId="5">#REF!</definedName>
    <definedName name="Recovery">#REF!</definedName>
    <definedName name="report1" localSheetId="5">#REF!</definedName>
    <definedName name="report1">#REF!</definedName>
    <definedName name="report2" localSheetId="5">#REF!</definedName>
    <definedName name="report2">#REF!</definedName>
    <definedName name="report3" localSheetId="5">#REF!</definedName>
    <definedName name="report3">#REF!</definedName>
    <definedName name="ReportGroup" hidden="1">0</definedName>
    <definedName name="res0" localSheetId="5">#REF!</definedName>
    <definedName name="res0">#REF!</definedName>
    <definedName name="resApr" localSheetId="5">#REF!</definedName>
    <definedName name="resApr">#REF!</definedName>
    <definedName name="resATT1" localSheetId="5">#REF!</definedName>
    <definedName name="resATT1">#REF!</definedName>
    <definedName name="resATT2" localSheetId="5">#REF!</definedName>
    <definedName name="resATT2">#REF!</definedName>
    <definedName name="resATT3" localSheetId="5">#REF!</definedName>
    <definedName name="resATT3">#REF!</definedName>
    <definedName name="resATT4" localSheetId="5">#REF!</definedName>
    <definedName name="resATT4">#REF!</definedName>
    <definedName name="resATT5" localSheetId="5">#REF!</definedName>
    <definedName name="resATT5">#REF!</definedName>
    <definedName name="resATT6" localSheetId="5">#REF!</definedName>
    <definedName name="resATT6">#REF!</definedName>
    <definedName name="resDec" localSheetId="5">#REF!</definedName>
    <definedName name="resDec">#REF!</definedName>
    <definedName name="resMay" localSheetId="5">#REF!</definedName>
    <definedName name="resMay">#REF!</definedName>
    <definedName name="resNM1" localSheetId="5">#REF!</definedName>
    <definedName name="resNM1">#REF!</definedName>
    <definedName name="resNM2" localSheetId="5">#REF!</definedName>
    <definedName name="resNM2">#REF!</definedName>
    <definedName name="resNM3" localSheetId="5">#REF!</definedName>
    <definedName name="resNM3">#REF!</definedName>
    <definedName name="resNM4" localSheetId="5">#REF!</definedName>
    <definedName name="resNM4">#REF!</definedName>
    <definedName name="resNM5" localSheetId="5">#REF!</definedName>
    <definedName name="resNM5">#REF!</definedName>
    <definedName name="resNM6" localSheetId="5">#REF!</definedName>
    <definedName name="resNM6">#REF!</definedName>
    <definedName name="resNov" localSheetId="5">#REF!</definedName>
    <definedName name="resNov">#REF!</definedName>
    <definedName name="resOct" localSheetId="5">#REF!</definedName>
    <definedName name="resOct">#REF!</definedName>
    <definedName name="resSep" localSheetId="5">#REF!</definedName>
    <definedName name="resSep">#REF!</definedName>
    <definedName name="Rev_4_04" localSheetId="5">#REF!</definedName>
    <definedName name="Rev_4_04">#REF!</definedName>
    <definedName name="Revenue_Calc" localSheetId="5">#REF!+#REF!</definedName>
    <definedName name="Revenue_Calc">#REF!+#REF!</definedName>
    <definedName name="revenue_calculation" localSheetId="5">#REF!</definedName>
    <definedName name="revenue_calculation">#REF!</definedName>
    <definedName name="rew" localSheetId="5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rew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rrr" localSheetId="5" hidden="1">{"holdco",#N/A,FALSE,"Summary Financials";"holdco",#N/A,FALSE,"Summary Financials"}</definedName>
    <definedName name="rrr" hidden="1">{"holdco",#N/A,FALSE,"Summary Financials";"holdco",#N/A,FALSE,"Summary Financials"}</definedName>
    <definedName name="rt" localSheetId="5" hidden="1">{"holdco",#N/A,FALSE,"Summary Financials";"holdco",#N/A,FALSE,"Summary Financials"}</definedName>
    <definedName name="rt" hidden="1">{"holdco",#N/A,FALSE,"Summary Financials";"holdco",#N/A,FALSE,"Summary Financials"}</definedName>
    <definedName name="Sales___Use_Tax">#REF!</definedName>
    <definedName name="Schedule" localSheetId="5" hidden="1">{#N/A,#N/A,FALSE,"Aging Summary";#N/A,#N/A,FALSE,"Ratio Analysis";#N/A,#N/A,FALSE,"Test 120 Day Accts";#N/A,#N/A,FALSE,"Tickmarks"}</definedName>
    <definedName name="Schedule" hidden="1">{#N/A,#N/A,FALSE,"Aging Summary";#N/A,#N/A,FALSE,"Ratio Analysis";#N/A,#N/A,FALSE,"Test 120 Day Accts";#N/A,#N/A,FALSE,"Tickmarks"}</definedName>
    <definedName name="Sempra_Energy_Trading__CNGES____FTNN_Res___W._S.">#REF!</definedName>
    <definedName name="Sempra_Energy_Trading__CNGES____GSS_Str_Cap" localSheetId="5">#REF!</definedName>
    <definedName name="Sempra_Energy_Trading__CNGES____GSS_Str_Cap">#REF!</definedName>
    <definedName name="Sempra_Energy_Trading__CNGES____GSS_Str_Dem" localSheetId="5">#REF!</definedName>
    <definedName name="Sempra_Energy_Trading__CNGES____GSS_Str_Dem">#REF!</definedName>
    <definedName name="Sempra_Energy_Trading__CNGES____W.S._Supply_Res" localSheetId="5">#REF!</definedName>
    <definedName name="Sempra_Energy_Trading__CNGES____W.S._Supply_Res">#REF!</definedName>
    <definedName name="Sempra_Energy_Trading__CNGES____Year_Round_Supply_Res" localSheetId="5">#REF!</definedName>
    <definedName name="Sempra_Energy_Trading__CNGES____Year_Round_Supply_Res">#REF!</definedName>
    <definedName name="sencount" hidden="1">1</definedName>
    <definedName name="sep06Data" localSheetId="5">#REF!</definedName>
    <definedName name="sep06Data">#REF!</definedName>
    <definedName name="sjg" localSheetId="5">#REF!</definedName>
    <definedName name="sjg">#REF!</definedName>
    <definedName name="sjgcon" localSheetId="5">#REF!</definedName>
    <definedName name="sjgcon">#REF!</definedName>
    <definedName name="sjgin" localSheetId="5">#REF!</definedName>
    <definedName name="sjgin">#REF!</definedName>
    <definedName name="SJRG__National_Fuel_Storage__Demand" localSheetId="5">#REF!</definedName>
    <definedName name="SJRG__National_Fuel_Storage__Demand">#REF!</definedName>
    <definedName name="some" localSheetId="5" hidden="1">{#N/A,#N/A,FALSE,"Aging Summary";#N/A,#N/A,FALSE,"Ratio Analysis";#N/A,#N/A,FALSE,"Test 120 Day Accts";#N/A,#N/A,FALSE,"Tickmarks"}</definedName>
    <definedName name="some" hidden="1">{#N/A,#N/A,FALSE,"Aging Summary";#N/A,#N/A,FALSE,"Ratio Analysis";#N/A,#N/A,FALSE,"Test 120 Day Accts";#N/A,#N/A,FALSE,"Tickmarks"}</definedName>
    <definedName name="South_Jersey_Gas_Company">#REF!</definedName>
    <definedName name="SPECIALGSGINPUT" localSheetId="5">#REF!</definedName>
    <definedName name="SPECIALGSGINPUT">#REF!</definedName>
    <definedName name="SRF_1" localSheetId="5">#REF!</definedName>
    <definedName name="SRF_1">#REF!</definedName>
    <definedName name="SRF_10" localSheetId="5">#REF!</definedName>
    <definedName name="SRF_10">#REF!</definedName>
    <definedName name="SRF_4" localSheetId="5">#REF!</definedName>
    <definedName name="SRF_4">#REF!</definedName>
    <definedName name="SRF_5" localSheetId="5">#REF!</definedName>
    <definedName name="SRF_5">#REF!</definedName>
    <definedName name="SRF_5A_P1" localSheetId="5">#REF!</definedName>
    <definedName name="SRF_5A_P1">#REF!</definedName>
    <definedName name="SRF_5A_P2" localSheetId="5">#REF!</definedName>
    <definedName name="SRF_5A_P2">#REF!</definedName>
    <definedName name="SRF_5B_P1" localSheetId="5">#REF!</definedName>
    <definedName name="SRF_5B_P1">#REF!</definedName>
    <definedName name="SRF_5B_P2" localSheetId="5">#REF!</definedName>
    <definedName name="SRF_5B_P2">#REF!</definedName>
    <definedName name="SRF_5B_P3" localSheetId="5">#REF!</definedName>
    <definedName name="SRF_5B_P3">#REF!</definedName>
    <definedName name="SRF_5C_P1" localSheetId="5">#REF!</definedName>
    <definedName name="SRF_5C_P1">#REF!</definedName>
    <definedName name="SRF_5C_P2" localSheetId="5">#REF!</definedName>
    <definedName name="SRF_5C_P2">#REF!</definedName>
    <definedName name="SRF_5C_P3" localSheetId="5">#REF!</definedName>
    <definedName name="SRF_5C_P3">#REF!</definedName>
    <definedName name="SRF_5C_P4" localSheetId="5">#REF!</definedName>
    <definedName name="SRF_5C_P4">#REF!</definedName>
    <definedName name="SRF_5C_P5" localSheetId="5">#REF!</definedName>
    <definedName name="SRF_5C_P5">#REF!</definedName>
    <definedName name="SRF_5D" localSheetId="5">#REF!</definedName>
    <definedName name="SRF_5D">#REF!</definedName>
    <definedName name="SRF_6" localSheetId="5">#REF!</definedName>
    <definedName name="SRF_6">#REF!</definedName>
    <definedName name="SRF_6A_P1" localSheetId="5">#REF!</definedName>
    <definedName name="SRF_6A_P1">#REF!</definedName>
    <definedName name="SRF_6A_P2" localSheetId="5">#REF!</definedName>
    <definedName name="SRF_6A_P2">#REF!</definedName>
    <definedName name="SRF_6B" localSheetId="5">#REF!</definedName>
    <definedName name="SRF_6B">#REF!</definedName>
    <definedName name="SRF_7" localSheetId="5">#REF!</definedName>
    <definedName name="SRF_7">#REF!</definedName>
    <definedName name="SRF_7A" localSheetId="5">#REF!</definedName>
    <definedName name="SRF_7A">#REF!</definedName>
    <definedName name="SRF_8" localSheetId="5">#REF!</definedName>
    <definedName name="SRF_8">#REF!</definedName>
    <definedName name="SRF_8A" localSheetId="5">#REF!</definedName>
    <definedName name="SRF_8A">#REF!</definedName>
    <definedName name="SRF_9" localSheetId="5">#REF!</definedName>
    <definedName name="SRF_9">#REF!</definedName>
    <definedName name="SRF_9A_P1" localSheetId="5">#REF!</definedName>
    <definedName name="SRF_9A_P1">#REF!</definedName>
    <definedName name="SRF_9A_P2" localSheetId="5">#REF!</definedName>
    <definedName name="SRF_9A_P2">#REF!</definedName>
    <definedName name="SS1rates" localSheetId="5">#REF!</definedName>
    <definedName name="SS1rates">#REF!</definedName>
    <definedName name="startMonth" localSheetId="5">#REF!</definedName>
    <definedName name="startMonth">#REF!</definedName>
    <definedName name="startYear" localSheetId="5">#REF!</definedName>
    <definedName name="startYear">#REF!</definedName>
    <definedName name="SUMMARY" localSheetId="5">#REF!</definedName>
    <definedName name="SUMMARY">#REF!</definedName>
    <definedName name="swe" localSheetId="5">#REF!</definedName>
    <definedName name="swe">#REF!</definedName>
    <definedName name="t" localSheetId="5">#REF!</definedName>
    <definedName name="t">#REF!</definedName>
    <definedName name="TAC_REPORT" localSheetId="5">#REF!</definedName>
    <definedName name="TAC_REPORT">#REF!</definedName>
    <definedName name="test" localSheetId="5">Lawson #REF!</definedName>
    <definedName name="test">Lawson #REF!</definedName>
    <definedName name="test5" localSheetId="5" hidden="1">#REF!</definedName>
    <definedName name="test5" hidden="1">#REF!</definedName>
    <definedName name="Texas_Gas_FTF__T9373" localSheetId="5">#REF!</definedName>
    <definedName name="Texas_Gas_FTF__T9373">#REF!</definedName>
    <definedName name="Texas_Gas_FTF__T9373__ProLiance" localSheetId="5">#REF!</definedName>
    <definedName name="Texas_Gas_FTF__T9373__ProLiance">#REF!</definedName>
    <definedName name="Texas_Gas_FTF__T9373_C_R__ProLiance" localSheetId="5">#REF!</definedName>
    <definedName name="Texas_Gas_FTF__T9373_C_R__ProLiance">#REF!</definedName>
    <definedName name="Total_Demand_Charges" localSheetId="5">#REF!</definedName>
    <definedName name="Total_Demand_Charges">#REF!</definedName>
    <definedName name="Tran_Col_DTI__CNG__Cap_Rel_Non_SJG_Customer" localSheetId="5">#REF!</definedName>
    <definedName name="Tran_Col_DTI__CNG__Cap_Rel_Non_SJG_Customer">#REF!</definedName>
    <definedName name="Transco__APEC__.5353" localSheetId="5">#REF!</definedName>
    <definedName name="Transco__APEC__.5353">#REF!</definedName>
    <definedName name="Transco__APEC__.5353_C_R_GRI_credit" localSheetId="5">#REF!</definedName>
    <definedName name="Transco__APEC__.5353_C_R_GRI_credit">#REF!</definedName>
    <definedName name="Transco_FT____1.3599_C_R" localSheetId="5">#REF!</definedName>
    <definedName name="Transco_FT____1.3599_C_R">#REF!</definedName>
    <definedName name="Transco_FT___1.3599" localSheetId="5">#REF!</definedName>
    <definedName name="Transco_FT___1.3599">#REF!</definedName>
    <definedName name="Transco_FT__Reserv.__.2231" localSheetId="5">#REF!</definedName>
    <definedName name="Transco_FT__Reserv.__.2231">#REF!</definedName>
    <definedName name="Transco_FT__Reserv.__.3902" localSheetId="5">#REF!</definedName>
    <definedName name="Transco_FT__Reserv.__.3902">#REF!</definedName>
    <definedName name="Transco_FT_Cap_Rel__.3902" localSheetId="5">#REF!</definedName>
    <definedName name="Transco_FT_Cap_Rel__.3902">#REF!</definedName>
    <definedName name="Transco_FT_Res_PSFT__.5003" localSheetId="5">#REF!</definedName>
    <definedName name="Transco_FT_Res_PSFT__.5003">#REF!</definedName>
    <definedName name="Transco_FTF___1.3598" localSheetId="5">#REF!</definedName>
    <definedName name="Transco_FTF___1.3598">#REF!</definedName>
    <definedName name="Transco_GSS" localSheetId="5">#REF!</definedName>
    <definedName name="Transco_GSS">#REF!</definedName>
    <definedName name="Transco_GSS_Capacity" localSheetId="5">#REF!</definedName>
    <definedName name="Transco_GSS_Capacity">#REF!</definedName>
    <definedName name="Transco_LG_A" localSheetId="5">#REF!</definedName>
    <definedName name="Transco_LG_A">#REF!</definedName>
    <definedName name="Transco_LG_A_Capacity" localSheetId="5">#REF!</definedName>
    <definedName name="Transco_LG_A_Capacity">#REF!</definedName>
    <definedName name="Transco_LSS" localSheetId="5">#REF!</definedName>
    <definedName name="Transco_LSS">#REF!</definedName>
    <definedName name="Transco_LSS_Capacity" localSheetId="5">#REF!</definedName>
    <definedName name="Transco_LSS_Capacity">#REF!</definedName>
    <definedName name="Transco_S_2" localSheetId="5">#REF!</definedName>
    <definedName name="Transco_S_2">#REF!</definedName>
    <definedName name="Transco_S_2_Capacity" localSheetId="5">#REF!</definedName>
    <definedName name="Transco_S_2_Capacity">#REF!</definedName>
    <definedName name="Transco_SS_1_Capacity" localSheetId="5">#REF!</definedName>
    <definedName name="Transco_SS_1_Capacity">#REF!</definedName>
    <definedName name="Transco_SS_1_Demand" localSheetId="5">#REF!</definedName>
    <definedName name="Transco_SS_1_Demand">#REF!</definedName>
    <definedName name="Transco_SS_2_Capacity" localSheetId="5">#REF!</definedName>
    <definedName name="Transco_SS_2_Capacity">#REF!</definedName>
    <definedName name="Transco_SS_2_Demand" localSheetId="5">#REF!</definedName>
    <definedName name="Transco_SS_2_Demand">#REF!</definedName>
    <definedName name="Transco_WSS_Capacity" localSheetId="5">#REF!</definedName>
    <definedName name="Transco_WSS_Capacity">#REF!</definedName>
    <definedName name="Transco_WSS_Demand" localSheetId="5">#REF!</definedName>
    <definedName name="Transco_WSS_Demand">#REF!</definedName>
    <definedName name="Transportation_2004" localSheetId="5">#REF!</definedName>
    <definedName name="Transportation_2004">#REF!</definedName>
    <definedName name="Transportation_2005" localSheetId="5">#REF!</definedName>
    <definedName name="Transportation_2005">#REF!</definedName>
    <definedName name="tt" localSheetId="5" hidden="1">{"holdco",#N/A,FALSE,"Summary Financials";"holdco",#N/A,FALSE,"Summary Financials"}</definedName>
    <definedName name="tt" hidden="1">{"holdco",#N/A,FALSE,"Summary Financials";"holdco",#N/A,FALSE,"Summary Financials"}</definedName>
    <definedName name="TYPE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eryold" localSheetId="5" hidden="1">{"holdco",#N/A,FALSE,"Summary Financials";"holdco",#N/A,FALSE,"Summary Financials"}</definedName>
    <definedName name="veryold" hidden="1">{"holdco",#N/A,FALSE,"Summary Financials";"holdco",#N/A,FALSE,"Summary Financials"}</definedName>
    <definedName name="WN.CG" localSheetId="5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WN.CG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wrn.0203WNC." localSheetId="5" hidden="1">{#N/A,#N/A,FALSE,"Sheet1"}</definedName>
    <definedName name="wrn.0203WNC." hidden="1">{#N/A,#N/A,FALSE,"Sheet1"}</definedName>
    <definedName name="wrn.10yrsupply." localSheetId="5" hidden="1">{"AvgUse-JoeScheufele data",#N/A,FALSE,"CustomersAvgUse";"AvgUse-InputArea",#N/A,FALSE,"CustomersAvgUse";"AvgUse-LVCS",#N/A,FALSE,"CustomersAvgUse";"MoLoadCurve2",#N/A,FALSE,"MoLoadDurCurveF";"MoLoadCurve1",#N/A,FALSE,"MoLoadDurCurveF";"NormalSysUse8",#N/A,FALSE,"NormalSysUse";"NormalSysUse7",#N/A,FALSE,"NormalSysUse";"NormalSysUse6",#N/A,FALSE,"NormalSysUse";"NormalSysUse5",#N/A,FALSE,"NormalSysUse";"NormalSysUse4",#N/A,FALSE,"NormalSysUse";"NormalSysUse3",#N/A,FALSE,"NormalSysUse";"NormalSysUse2",#N/A,FALSE,"NormalSysUse";"NormalSysUse1",#N/A,FALSE,"NormalSysUse";"NormalSysUse9",#N/A,FALSE,"NormalSysUse";"NormalSysUse10",#N/A,FALSE,"NormalSysUse";"NormalSysUse11",#N/A,FALSE,"NormalSysUse";"NormalSysUse12",#N/A,FALSE,"NormalSysUse";"NormalSysUse13",#N/A,FALSE,"NormalSysUse";"NormalSysUse14",#N/A,FALSE,"NormalSysUse"}</definedName>
    <definedName name="wrn.10yrsupply." hidden="1">{"AvgUse-JoeScheufele data",#N/A,FALSE,"CustomersAvgUse";"AvgUse-InputArea",#N/A,FALSE,"CustomersAvgUse";"AvgUse-LVCS",#N/A,FALSE,"CustomersAvgUse";"MoLoadCurve2",#N/A,FALSE,"MoLoadDurCurveF";"MoLoadCurve1",#N/A,FALSE,"MoLoadDurCurveF";"NormalSysUse8",#N/A,FALSE,"NormalSysUse";"NormalSysUse7",#N/A,FALSE,"NormalSysUse";"NormalSysUse6",#N/A,FALSE,"NormalSysUse";"NormalSysUse5",#N/A,FALSE,"NormalSysUse";"NormalSysUse4",#N/A,FALSE,"NormalSysUse";"NormalSysUse3",#N/A,FALSE,"NormalSysUse";"NormalSysUse2",#N/A,FALSE,"NormalSysUse";"NormalSysUse1",#N/A,FALSE,"NormalSysUse";"NormalSysUse9",#N/A,FALSE,"NormalSysUse";"NormalSysUse10",#N/A,FALSE,"NormalSysUse";"NormalSysUse11",#N/A,FALSE,"NormalSysUse";"NormalSysUse12",#N/A,FALSE,"NormalSysUse";"NormalSysUse13",#N/A,FALSE,"NormalSysUse";"NormalSysUse14",#N/A,FALSE,"NormalSysUse"}</definedName>
    <definedName name="wrn.10yrsupply._1" localSheetId="5" hidden="1">{"AvgUse-JoeScheufele data",#N/A,FALSE,"CustomersAvgUse";"AvgUse-InputArea",#N/A,FALSE,"CustomersAvgUse";"AvgUse-LVCS",#N/A,FALSE,"CustomersAvgUse";"MoLoadCurve2",#N/A,FALSE,"MoLoadDurCurveF";"MoLoadCurve1",#N/A,FALSE,"MoLoadDurCurveF";"NormalSysUse8",#N/A,FALSE,"NormalSysUse";"NormalSysUse7",#N/A,FALSE,"NormalSysUse";"NormalSysUse6",#N/A,FALSE,"NormalSysUse";"NormalSysUse5",#N/A,FALSE,"NormalSysUse";"NormalSysUse4",#N/A,FALSE,"NormalSysUse";"NormalSysUse3",#N/A,FALSE,"NormalSysUse";"NormalSysUse2",#N/A,FALSE,"NormalSysUse";"NormalSysUse1",#N/A,FALSE,"NormalSysUse";"NormalSysUse9",#N/A,FALSE,"NormalSysUse";"NormalSysUse10",#N/A,FALSE,"NormalSysUse";"NormalSysUse11",#N/A,FALSE,"NormalSysUse";"NormalSysUse12",#N/A,FALSE,"NormalSysUse";"NormalSysUse13",#N/A,FALSE,"NormalSysUse";"NormalSysUse14",#N/A,FALSE,"NormalSysUse"}</definedName>
    <definedName name="wrn.10yrsupply._1" hidden="1">{"AvgUse-JoeScheufele data",#N/A,FALSE,"CustomersAvgUse";"AvgUse-InputArea",#N/A,FALSE,"CustomersAvgUse";"AvgUse-LVCS",#N/A,FALSE,"CustomersAvgUse";"MoLoadCurve2",#N/A,FALSE,"MoLoadDurCurveF";"MoLoadCurve1",#N/A,FALSE,"MoLoadDurCurveF";"NormalSysUse8",#N/A,FALSE,"NormalSysUse";"NormalSysUse7",#N/A,FALSE,"NormalSysUse";"NormalSysUse6",#N/A,FALSE,"NormalSysUse";"NormalSysUse5",#N/A,FALSE,"NormalSysUse";"NormalSysUse4",#N/A,FALSE,"NormalSysUse";"NormalSysUse3",#N/A,FALSE,"NormalSysUse";"NormalSysUse2",#N/A,FALSE,"NormalSysUse";"NormalSysUse1",#N/A,FALSE,"NormalSysUse";"NormalSysUse9",#N/A,FALSE,"NormalSysUse";"NormalSysUse10",#N/A,FALSE,"NormalSysUse";"NormalSysUse11",#N/A,FALSE,"NormalSysUse";"NormalSysUse12",#N/A,FALSE,"NormalSysUse";"NormalSysUse13",#N/A,FALSE,"NormalSysUse";"NormalSysUse14",#N/A,FALSE,"NormalSysUse"}</definedName>
    <definedName name="wrn.10yrsupply._2" localSheetId="5" hidden="1">{"AvgUse-JoeScheufele data",#N/A,FALSE,"CustomersAvgUse";"AvgUse-InputArea",#N/A,FALSE,"CustomersAvgUse";"AvgUse-LVCS",#N/A,FALSE,"CustomersAvgUse";"MoLoadCurve2",#N/A,FALSE,"MoLoadDurCurveF";"MoLoadCurve1",#N/A,FALSE,"MoLoadDurCurveF";"NormalSysUse8",#N/A,FALSE,"NormalSysUse";"NormalSysUse7",#N/A,FALSE,"NormalSysUse";"NormalSysUse6",#N/A,FALSE,"NormalSysUse";"NormalSysUse5",#N/A,FALSE,"NormalSysUse";"NormalSysUse4",#N/A,FALSE,"NormalSysUse";"NormalSysUse3",#N/A,FALSE,"NormalSysUse";"NormalSysUse2",#N/A,FALSE,"NormalSysUse";"NormalSysUse1",#N/A,FALSE,"NormalSysUse";"NormalSysUse9",#N/A,FALSE,"NormalSysUse";"NormalSysUse10",#N/A,FALSE,"NormalSysUse";"NormalSysUse11",#N/A,FALSE,"NormalSysUse";"NormalSysUse12",#N/A,FALSE,"NormalSysUse";"NormalSysUse13",#N/A,FALSE,"NormalSysUse";"NormalSysUse14",#N/A,FALSE,"NormalSysUse"}</definedName>
    <definedName name="wrn.10yrsupply._2" hidden="1">{"AvgUse-JoeScheufele data",#N/A,FALSE,"CustomersAvgUse";"AvgUse-InputArea",#N/A,FALSE,"CustomersAvgUse";"AvgUse-LVCS",#N/A,FALSE,"CustomersAvgUse";"MoLoadCurve2",#N/A,FALSE,"MoLoadDurCurveF";"MoLoadCurve1",#N/A,FALSE,"MoLoadDurCurveF";"NormalSysUse8",#N/A,FALSE,"NormalSysUse";"NormalSysUse7",#N/A,FALSE,"NormalSysUse";"NormalSysUse6",#N/A,FALSE,"NormalSysUse";"NormalSysUse5",#N/A,FALSE,"NormalSysUse";"NormalSysUse4",#N/A,FALSE,"NormalSysUse";"NormalSysUse3",#N/A,FALSE,"NormalSysUse";"NormalSysUse2",#N/A,FALSE,"NormalSysUse";"NormalSysUse1",#N/A,FALSE,"NormalSysUse";"NormalSysUse9",#N/A,FALSE,"NormalSysUse";"NormalSysUse10",#N/A,FALSE,"NormalSysUse";"NormalSysUse11",#N/A,FALSE,"NormalSysUse";"NormalSysUse12",#N/A,FALSE,"NormalSysUse";"NormalSysUse13",#N/A,FALSE,"NormalSysUse";"NormalSysUse14",#N/A,FALSE,"NormalSysUse"}</definedName>
    <definedName name="wrn.10yrsupply._3" localSheetId="5" hidden="1">{"AvgUse-JoeScheufele data",#N/A,FALSE,"CustomersAvgUse";"AvgUse-InputArea",#N/A,FALSE,"CustomersAvgUse";"AvgUse-LVCS",#N/A,FALSE,"CustomersAvgUse";"MoLoadCurve2",#N/A,FALSE,"MoLoadDurCurveF";"MoLoadCurve1",#N/A,FALSE,"MoLoadDurCurveF";"NormalSysUse8",#N/A,FALSE,"NormalSysUse";"NormalSysUse7",#N/A,FALSE,"NormalSysUse";"NormalSysUse6",#N/A,FALSE,"NormalSysUse";"NormalSysUse5",#N/A,FALSE,"NormalSysUse";"NormalSysUse4",#N/A,FALSE,"NormalSysUse";"NormalSysUse3",#N/A,FALSE,"NormalSysUse";"NormalSysUse2",#N/A,FALSE,"NormalSysUse";"NormalSysUse1",#N/A,FALSE,"NormalSysUse";"NormalSysUse9",#N/A,FALSE,"NormalSysUse";"NormalSysUse10",#N/A,FALSE,"NormalSysUse";"NormalSysUse11",#N/A,FALSE,"NormalSysUse";"NormalSysUse12",#N/A,FALSE,"NormalSysUse";"NormalSysUse13",#N/A,FALSE,"NormalSysUse";"NormalSysUse14",#N/A,FALSE,"NormalSysUse"}</definedName>
    <definedName name="wrn.10yrsupply._3" hidden="1">{"AvgUse-JoeScheufele data",#N/A,FALSE,"CustomersAvgUse";"AvgUse-InputArea",#N/A,FALSE,"CustomersAvgUse";"AvgUse-LVCS",#N/A,FALSE,"CustomersAvgUse";"MoLoadCurve2",#N/A,FALSE,"MoLoadDurCurveF";"MoLoadCurve1",#N/A,FALSE,"MoLoadDurCurveF";"NormalSysUse8",#N/A,FALSE,"NormalSysUse";"NormalSysUse7",#N/A,FALSE,"NormalSysUse";"NormalSysUse6",#N/A,FALSE,"NormalSysUse";"NormalSysUse5",#N/A,FALSE,"NormalSysUse";"NormalSysUse4",#N/A,FALSE,"NormalSysUse";"NormalSysUse3",#N/A,FALSE,"NormalSysUse";"NormalSysUse2",#N/A,FALSE,"NormalSysUse";"NormalSysUse1",#N/A,FALSE,"NormalSysUse";"NormalSysUse9",#N/A,FALSE,"NormalSysUse";"NormalSysUse10",#N/A,FALSE,"NormalSysUse";"NormalSysUse11",#N/A,FALSE,"NormalSysUse";"NormalSysUse12",#N/A,FALSE,"NormalSysUse";"NormalSysUse13",#N/A,FALSE,"NormalSysUse";"NormalSysUse14",#N/A,FALSE,"NormalSysUse"}</definedName>
    <definedName name="wrn.10yrsupply._4" localSheetId="5" hidden="1">{"AvgUse-JoeScheufele data",#N/A,FALSE,"CustomersAvgUse";"AvgUse-InputArea",#N/A,FALSE,"CustomersAvgUse";"AvgUse-LVCS",#N/A,FALSE,"CustomersAvgUse";"MoLoadCurve2",#N/A,FALSE,"MoLoadDurCurveF";"MoLoadCurve1",#N/A,FALSE,"MoLoadDurCurveF";"NormalSysUse8",#N/A,FALSE,"NormalSysUse";"NormalSysUse7",#N/A,FALSE,"NormalSysUse";"NormalSysUse6",#N/A,FALSE,"NormalSysUse";"NormalSysUse5",#N/A,FALSE,"NormalSysUse";"NormalSysUse4",#N/A,FALSE,"NormalSysUse";"NormalSysUse3",#N/A,FALSE,"NormalSysUse";"NormalSysUse2",#N/A,FALSE,"NormalSysUse";"NormalSysUse1",#N/A,FALSE,"NormalSysUse";"NormalSysUse9",#N/A,FALSE,"NormalSysUse";"NormalSysUse10",#N/A,FALSE,"NormalSysUse";"NormalSysUse11",#N/A,FALSE,"NormalSysUse";"NormalSysUse12",#N/A,FALSE,"NormalSysUse";"NormalSysUse13",#N/A,FALSE,"NormalSysUse";"NormalSysUse14",#N/A,FALSE,"NormalSysUse"}</definedName>
    <definedName name="wrn.10yrsupply._4" hidden="1">{"AvgUse-JoeScheufele data",#N/A,FALSE,"CustomersAvgUse";"AvgUse-InputArea",#N/A,FALSE,"CustomersAvgUse";"AvgUse-LVCS",#N/A,FALSE,"CustomersAvgUse";"MoLoadCurve2",#N/A,FALSE,"MoLoadDurCurveF";"MoLoadCurve1",#N/A,FALSE,"MoLoadDurCurveF";"NormalSysUse8",#N/A,FALSE,"NormalSysUse";"NormalSysUse7",#N/A,FALSE,"NormalSysUse";"NormalSysUse6",#N/A,FALSE,"NormalSysUse";"NormalSysUse5",#N/A,FALSE,"NormalSysUse";"NormalSysUse4",#N/A,FALSE,"NormalSysUse";"NormalSysUse3",#N/A,FALSE,"NormalSysUse";"NormalSysUse2",#N/A,FALSE,"NormalSysUse";"NormalSysUse1",#N/A,FALSE,"NormalSysUse";"NormalSysUse9",#N/A,FALSE,"NormalSysUse";"NormalSysUse10",#N/A,FALSE,"NormalSysUse";"NormalSysUse11",#N/A,FALSE,"NormalSysUse";"NormalSysUse12",#N/A,FALSE,"NormalSysUse";"NormalSysUse13",#N/A,FALSE,"NormalSysUse";"NormalSysUse14",#N/A,FALSE,"NormalSysUse"}</definedName>
    <definedName name="wrn.10yrsupply._5" localSheetId="5" hidden="1">{"AvgUse-JoeScheufele data",#N/A,FALSE,"CustomersAvgUse";"AvgUse-InputArea",#N/A,FALSE,"CustomersAvgUse";"AvgUse-LVCS",#N/A,FALSE,"CustomersAvgUse";"MoLoadCurve2",#N/A,FALSE,"MoLoadDurCurveF";"MoLoadCurve1",#N/A,FALSE,"MoLoadDurCurveF";"NormalSysUse8",#N/A,FALSE,"NormalSysUse";"NormalSysUse7",#N/A,FALSE,"NormalSysUse";"NormalSysUse6",#N/A,FALSE,"NormalSysUse";"NormalSysUse5",#N/A,FALSE,"NormalSysUse";"NormalSysUse4",#N/A,FALSE,"NormalSysUse";"NormalSysUse3",#N/A,FALSE,"NormalSysUse";"NormalSysUse2",#N/A,FALSE,"NormalSysUse";"NormalSysUse1",#N/A,FALSE,"NormalSysUse";"NormalSysUse9",#N/A,FALSE,"NormalSysUse";"NormalSysUse10",#N/A,FALSE,"NormalSysUse";"NormalSysUse11",#N/A,FALSE,"NormalSysUse";"NormalSysUse12",#N/A,FALSE,"NormalSysUse";"NormalSysUse13",#N/A,FALSE,"NormalSysUse";"NormalSysUse14",#N/A,FALSE,"NormalSysUse"}</definedName>
    <definedName name="wrn.10yrsupply._5" hidden="1">{"AvgUse-JoeScheufele data",#N/A,FALSE,"CustomersAvgUse";"AvgUse-InputArea",#N/A,FALSE,"CustomersAvgUse";"AvgUse-LVCS",#N/A,FALSE,"CustomersAvgUse";"MoLoadCurve2",#N/A,FALSE,"MoLoadDurCurveF";"MoLoadCurve1",#N/A,FALSE,"MoLoadDurCurveF";"NormalSysUse8",#N/A,FALSE,"NormalSysUse";"NormalSysUse7",#N/A,FALSE,"NormalSysUse";"NormalSysUse6",#N/A,FALSE,"NormalSysUse";"NormalSysUse5",#N/A,FALSE,"NormalSysUse";"NormalSysUse4",#N/A,FALSE,"NormalSysUse";"NormalSysUse3",#N/A,FALSE,"NormalSysUse";"NormalSysUse2",#N/A,FALSE,"NormalSysUse";"NormalSysUse1",#N/A,FALSE,"NormalSysUse";"NormalSysUse9",#N/A,FALSE,"NormalSysUse";"NormalSysUse10",#N/A,FALSE,"NormalSysUse";"NormalSysUse11",#N/A,FALSE,"NormalSysUse";"NormalSysUse12",#N/A,FALSE,"NormalSysUse";"NormalSysUse13",#N/A,FALSE,"NormalSysUse";"NormalSysUse14",#N/A,FALSE,"NormalSysUse"}</definedName>
    <definedName name="wrn.4._.Page._.Board._.Report." localSheetId="5" hidden="1">{#N/A,#N/A,FALSE,"IS_actual";#N/A,#N/A,FALSE,"IS_act_vs_bud ";#N/A,#N/A,FALSE,"DIV_actual";#N/A,#N/A,FALSE,"DIV_act_vs_bud"}</definedName>
    <definedName name="wrn.4._.Page._.Board._.Report." hidden="1">{#N/A,#N/A,FALSE,"IS_actual";#N/A,#N/A,FALSE,"IS_act_vs_bud ";#N/A,#N/A,FALSE,"DIV_actual";#N/A,#N/A,FALSE,"DIV_act_vs_bud"}</definedName>
    <definedName name="wrn.5YrDts.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1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1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1_1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1_1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1_2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1_2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1_3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1_3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1_4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1_4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1_5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1_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2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2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2_1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2_1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2_2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2_2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2_3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2_3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2_4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2_4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2_5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2_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3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3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3_1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3_1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3_2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3_2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3_3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3_3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3_4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3_4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3_5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3_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4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4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4_1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4_1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4_2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4_2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4_3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4_3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4_4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4_4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4_5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4_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5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5_1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5_1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5_2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5_2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5_3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5_3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5_4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5_4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5_5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5_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2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2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2_1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2_1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2_2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2_2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2_3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2_3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2_4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2_4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2_5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2_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3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3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3_1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3_1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3_2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3_2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3_3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3_3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3_4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3_4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3_5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3_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4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4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4_1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4_1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4_2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4_2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4_3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4_3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4_4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4_4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4_5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4_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5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5_1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5_1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5_2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5_2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5_3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5_3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5_4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5_4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5_5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5_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ActiveWorkbook." localSheetId="5" hidden="1">{#N/A,#N/A,TRUE,"Overview";#N/A,#N/A,TRUE,"New Gen"}</definedName>
    <definedName name="wrn.ActiveWorkbook." hidden="1">{#N/A,#N/A,TRUE,"Overview";#N/A,#N/A,TRUE,"New Gen"}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_.but._.Plant." localSheetId="5" hidden="1">{#N/A,#N/A,TRUE,"Income Statement";#N/A,#N/A,TRUE,"Balance Sheet";#N/A,#N/A,TRUE,"Cash Flow";#N/A,#N/A,TRUE,"Interest Schedule";#N/A,#N/A,TRUE,"Ratios"}</definedName>
    <definedName name="wrn.All._.but._.Plant." hidden="1">{#N/A,#N/A,TRUE,"Income Statement";#N/A,#N/A,TRUE,"Balance Sheet";#N/A,#N/A,TRUE,"Cash Flow";#N/A,#N/A,TRUE,"Interest Schedule";#N/A,#N/A,TRUE,"Ratios"}</definedName>
    <definedName name="wrn.Basic._.Reports." localSheetId="5" hidden="1">{"net cf for valuation",#N/A,FALSE,"RangerAm";"nopat stmt",#N/A,FALSE,"RangerAm";"inc stmt",#N/A,FALSE,"RangerAm";"bal sheet",#N/A,FALSE,"RangerAm";"sum ops results",#N/A,FALSE,"RangerAm"}</definedName>
    <definedName name="wrn.Basic._.Reports." hidden="1">{"net cf for valuation",#N/A,FALSE,"RangerAm";"nopat stmt",#N/A,FALSE,"RangerAm";"inc stmt",#N/A,FALSE,"RangerAm";"bal sheet",#N/A,FALSE,"RangerAm";"sum ops results",#N/A,FALSE,"RangerAm"}</definedName>
    <definedName name="wrn.Bce._.plan." localSheetId="5" hidden="1">{#N/A,#N/A,FALSE,"Cover";#N/A,#N/A,FALSE,"Main";#N/A,#N/A,FALSE,"Guid";#N/A,#N/A,FALSE,"Summary";#N/A,#N/A,FALSE,"Monthly";#N/A,#N/A,FALSE,"Bridge Q3";#N/A,#N/A,FALSE,"Q3";#N/A,#N/A,FALSE,"Bridge-global";#N/A,#N/A,FALSE,"Bridge"}</definedName>
    <definedName name="wrn.Bce._.plan." hidden="1">{#N/A,#N/A,FALSE,"Cover";#N/A,#N/A,FALSE,"Main";#N/A,#N/A,FALSE,"Guid";#N/A,#N/A,FALSE,"Summary";#N/A,#N/A,FALSE,"Monthly";#N/A,#N/A,FALSE,"Bridge Q3";#N/A,#N/A,FALSE,"Q3";#N/A,#N/A,FALSE,"Bridge-global";#N/A,#N/A,FALSE,"Bridge"}</definedName>
    <definedName name="wrn.Board." localSheetId="5" hidden="1">{#N/A,#N/A,FALSE,"Cover";#N/A,#N/A,FALSE,"Main";#N/A,#N/A,FALSE,"Guid";#N/A,#N/A,FALSE,"Summary";#N/A,#N/A,FALSE,"Q3"}</definedName>
    <definedName name="wrn.Board." hidden="1">{#N/A,#N/A,FALSE,"Cover";#N/A,#N/A,FALSE,"Main";#N/A,#N/A,FALSE,"Guid";#N/A,#N/A,FALSE,"Summary";#N/A,#N/A,FALSE,"Q3"}</definedName>
    <definedName name="wrn.Cap._.Budget9_27." localSheetId="5" hidden="1">{"Overview",#N/A,TRUE,"Overview";"New Gen",#N/A,TRUE,"New Gen";"cap-ex",#N/A,TRUE,"Consol cap-ex";"cap-ex",#N/A,TRUE,"APC cap-ex";"cap-ex",#N/A,TRUE,"GPC cap-ex";"cap-ex",#N/A,TRUE,"GUL cap-ex";"cap-ex",#N/A,TRUE,"MPC cap-ex";"cap-ex",#N/A,TRUE,"SAV cap-ex";"cap-ex",#N/A,TRUE,"SEGCO cap-ex";"cap-ex",#N/A,TRUE,"SWE cap-ex"}</definedName>
    <definedName name="wrn.Cap._.Budget9_27." hidden="1">{"Overview",#N/A,TRUE,"Overview";"New Gen",#N/A,TRUE,"New Gen";"cap-ex",#N/A,TRUE,"Consol cap-ex";"cap-ex",#N/A,TRUE,"APC cap-ex";"cap-ex",#N/A,TRUE,"GPC cap-ex";"cap-ex",#N/A,TRUE,"GUL cap-ex";"cap-ex",#N/A,TRUE,"MPC cap-ex";"cap-ex",#N/A,TRUE,"SAV cap-ex";"cap-ex",#N/A,TRUE,"SEGCO cap-ex";"cap-ex",#N/A,TRUE,"SWE cap-ex"}</definedName>
    <definedName name="wrn.COG._.Print." localSheetId="5" hidden="1">{#N/A,#N/A,FALSE,"Summary";#N/A,#N/A,FALSE,"Sch_A";#N/A,#N/A,FALSE,"Sch_B";#N/A,#N/A,FALSE,"Sch_C";#N/A,#N/A,FALSE,"Sch_D";#N/A,#N/A,FALSE,"Sch_E";#N/A,#N/A,FALSE,"Sch_F";#N/A,#N/A,FALSE,"Sch_G";#N/A,#N/A,FALSE,"Sch_H";#N/A,#N/A,FALSE,"Sch_I";#N/A,#N/A,FALSE,"Sch_J";#N/A,#N/A,FALSE,"Sch_K1";#N/A,#N/A,FALSE,"Sch_K2";#N/A,#N/A,FALSE,"Sch_L";#N/A,#N/A,FALSE,"Sch_M";#N/A,#N/A,FALSE,"Sch_N";#N/A,#N/A,FALSE,"Sch_O";#N/A,#N/A,FALSE,"Sch_P";#N/A,#N/A,FALSE,"Sch_Q";#N/A,#N/A,FALSE,"Sch_R";#N/A,#N/A,FALSE,"Sch_S";#N/A,#N/A,FALSE,"Sch_T1";#N/A,#N/A,FALSE,"Sch_T2";#N/A,#N/A,FALSE,"Sch_U"}</definedName>
    <definedName name="wrn.COG._.Print." hidden="1">{#N/A,#N/A,FALSE,"Summary";#N/A,#N/A,FALSE,"Sch_A";#N/A,#N/A,FALSE,"Sch_B";#N/A,#N/A,FALSE,"Sch_C";#N/A,#N/A,FALSE,"Sch_D";#N/A,#N/A,FALSE,"Sch_E";#N/A,#N/A,FALSE,"Sch_F";#N/A,#N/A,FALSE,"Sch_G";#N/A,#N/A,FALSE,"Sch_H";#N/A,#N/A,FALSE,"Sch_I";#N/A,#N/A,FALSE,"Sch_J";#N/A,#N/A,FALSE,"Sch_K1";#N/A,#N/A,FALSE,"Sch_K2";#N/A,#N/A,FALSE,"Sch_L";#N/A,#N/A,FALSE,"Sch_M";#N/A,#N/A,FALSE,"Sch_N";#N/A,#N/A,FALSE,"Sch_O";#N/A,#N/A,FALSE,"Sch_P";#N/A,#N/A,FALSE,"Sch_Q";#N/A,#N/A,FALSE,"Sch_R";#N/A,#N/A,FALSE,"Sch_S";#N/A,#N/A,FALSE,"Sch_T1";#N/A,#N/A,FALSE,"Sch_T2";#N/A,#N/A,FALSE,"Sch_U"}</definedName>
    <definedName name="wrn.contribution." localSheetId="5" hidden="1">{#N/A,#N/A,FALSE,"Contribution Analysis"}</definedName>
    <definedName name="wrn.contribution." hidden="1">{#N/A,#N/A,FALSE,"Contribution Analysis"}</definedName>
    <definedName name="wrn.csc." localSheetId="5" hidden="1">{"orixcsc",#N/A,FALSE,"ORIX CSC";"orixcsc2",#N/A,FALSE,"ORIX CSC"}</definedName>
    <definedName name="wrn.csc." hidden="1">{"orixcsc",#N/A,FALSE,"ORIX CSC";"orixcsc2",#N/A,FALSE,"ORIX CSC"}</definedName>
    <definedName name="wrn.csc2." localSheetId="5" hidden="1">{#N/A,#N/A,FALSE,"ORIX CSC"}</definedName>
    <definedName name="wrn.csc2." hidden="1">{#N/A,#N/A,FALSE,"ORIX CSC"}</definedName>
    <definedName name="wrn.dcf.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ECR." localSheetId="5" hidden="1">{#N/A,#N/A,FALSE,"schA"}</definedName>
    <definedName name="wrn.ECR." hidden="1">{#N/A,#N/A,FALSE,"schA"}</definedName>
    <definedName name="wrn.Finacials." localSheetId="5" hidden="1">{"Income statement",#N/A,FALSE,"N Amerca";"Balance Sheet Assets",#N/A,FALSE,"N Amerca";"Balance Sheet Liabilities",#N/A,FALSE,"N Amerca";"Cash Flow",#N/A,FALSE,"N Amerca";"Income statement",#N/A,FALSE,"EPGC";"Balance Sheet Assets",#N/A,FALSE,"EPGC";"Balance Sheet Liabilities",#N/A,FALSE,"EPGC";"Cash Flow",#N/A,FALSE,"EPGC";"Income statement",#N/A,FALSE,"Morelos";"Balance Sheet Assets",#N/A,FALSE,"Morelos";"Balance Sheet Liabilities",#N/A,FALSE,"Morelos";"Cash Flow",#N/A,FALSE,"Morelos";"Income statement",#N/A,FALSE,"Eliminations";"Balance Sheet Assets",#N/A,FALSE,"Eliminations";"Balance Sheet Liabilities",#N/A,FALSE,"Eliminations";"Cash Flow",#N/A,FALSE,"Eliminations"}</definedName>
    <definedName name="wrn.Finacials." hidden="1">{"Income statement",#N/A,FALSE,"N Amerca";"Balance Sheet Assets",#N/A,FALSE,"N Amerca";"Balance Sheet Liabilities",#N/A,FALSE,"N Amerca";"Cash Flow",#N/A,FALSE,"N Amerca";"Income statement",#N/A,FALSE,"EPGC";"Balance Sheet Assets",#N/A,FALSE,"EPGC";"Balance Sheet Liabilities",#N/A,FALSE,"EPGC";"Cash Flow",#N/A,FALSE,"EPGC";"Income statement",#N/A,FALSE,"Morelos";"Balance Sheet Assets",#N/A,FALSE,"Morelos";"Balance Sheet Liabilities",#N/A,FALSE,"Morelos";"Cash Flow",#N/A,FALSE,"Morelos";"Income statement",#N/A,FALSE,"Eliminations";"Balance Sheet Assets",#N/A,FALSE,"Eliminations";"Balance Sheet Liabilities",#N/A,FALSE,"Eliminations";"Cash Flow",#N/A,FALSE,"Eliminations"}</definedName>
    <definedName name="wrn.Forecast." localSheetId="5" hidden="1">{#N/A,#N/A,FALSE,"Equation"}</definedName>
    <definedName name="wrn.Forecast." hidden="1">{#N/A,#N/A,FALSE,"Equation"}</definedName>
    <definedName name="wrn.FullFincls." localSheetId="5" hidden="1">{#N/A,#N/A,TRUE,"Income Statement";#N/A,#N/A,TRUE,"Balance Sheet";#N/A,#N/A,TRUE,"Cash Flows";#N/A,#N/A,TRUE,"Ratios";#N/A,#N/A,TRUE,"Revenues";#N/A,#N/A,TRUE,"Asset Calcs";#N/A,#N/A,TRUE,"Value"}</definedName>
    <definedName name="wrn.FullFincls." hidden="1">{#N/A,#N/A,TRUE,"Income Statement";#N/A,#N/A,TRUE,"Balance Sheet";#N/A,#N/A,TRUE,"Cash Flows";#N/A,#N/A,TRUE,"Ratios";#N/A,#N/A,TRUE,"Revenues";#N/A,#N/A,TRUE,"Asset Calcs";#N/A,#N/A,TRUE,"Value"}</definedName>
    <definedName name="wrn.Initial._.Strat._.Plan." localSheetId="5" hidden="1">{#N/A,#N/A,FALSE,"Bridge - Waterfall";#N/A,#N/A,FALSE,"3 year view Monty";#N/A,#N/A,FALSE,"3 year view (presentaion)";#N/A,#N/A,FALSE,"Opportunities";#N/A,#N/A,FALSE,"3 year view";#N/A,#N/A,FALSE,"Summary";#N/A,#N/A,FALSE,"CAPEX-FCF-EP";#N/A,#N/A,FALSE,"DE Ratio";#N/A,#N/A,FALSE,"Sensitivity"}</definedName>
    <definedName name="wrn.Initial._.Strat._.Plan." hidden="1">{#N/A,#N/A,FALSE,"Bridge - Waterfall";#N/A,#N/A,FALSE,"3 year view Monty";#N/A,#N/A,FALSE,"3 year view (presentaion)";#N/A,#N/A,FALSE,"Opportunities";#N/A,#N/A,FALSE,"3 year view";#N/A,#N/A,FALSE,"Summary";#N/A,#N/A,FALSE,"CAPEX-FCF-EP";#N/A,#N/A,FALSE,"DE Ratio";#N/A,#N/A,FALSE,"Sensitivity"}</definedName>
    <definedName name="wrn.IPO._.Valuation." localSheetId="5" hidden="1">{"assumptions",#N/A,FALSE,"Scenario 1";"valuation",#N/A,FALSE,"Scenario 1"}</definedName>
    <definedName name="wrn.IPO._.Valuation." hidden="1">{"assumptions",#N/A,FALSE,"Scenario 1";"valuation",#N/A,FALSE,"Scenario 1"}</definedName>
    <definedName name="wrn.is." localSheetId="5" hidden="1">{#N/A,#N/A,FALSE,"EPDCCon"}</definedName>
    <definedName name="wrn.is." hidden="1">{#N/A,#N/A,FALSE,"EPDCCon"}</definedName>
    <definedName name="wrn.LBO._.Summary." localSheetId="5" hidden="1">{"LBO Summary",#N/A,FALSE,"Summary"}</definedName>
    <definedName name="wrn.LBO._.Summary." hidden="1">{"LBO Summary",#N/A,FALSE,"Summary"}</definedName>
    <definedName name="wrn.LGE._.val." localSheetId="5" hidden="1">{#N/A,#N/A,FALSE,"Cover Sheet";#N/A,#N/A,FALSE,"Contents";#N/A,#N/A,FALSE,"Highlights";#N/A,#N/A,FALSE,"Actuarial Certification";#N/A,#N/A,FALSE,"Section I";#N/A,#N/A,FALSE,"Assets";#N/A,#N/A,FALSE,"Assets 2";#N/A,#N/A,FALSE,"Assets 3";#N/A,#N/A,FALSE,"Assets 4";#N/A,#N/A,FALSE,"Unfunded";#N/A,#N/A,FALSE,"Normal Cost";#N/A,#N/A,FALSE,"Current Liability";#N/A,#N/A,FALSE,"Minimum";#N/A,#N/A,FALSE,"Amortization - Minimum";#N/A,#N/A,FALSE,"Full Funding Credit";#N/A,#N/A,FALSE,"Zero Additional Cont";#N/A,#N/A,FALSE,"Funding Standard Account";#N/A,#N/A,FALSE,"Maximum";#N/A,#N/A,FALSE,"Amortization - Maximum";#N/A,#N/A,FALSE,"Full Funding Limitation";#N/A,#N/A,FALSE,"Unfunded Current Liability";#N/A,#N/A,FALSE,"FAS 35";#N/A,#N/A,FALSE,"NPPC";#N/A,#N/A,FALSE,"Amortization - FAS 87";#N/A,#N/A,FALSE,"FAS 87 Reconciliation";#N/A,#N/A,FALSE,"Section 2";#N/A,#N/A,FALSE,"Plan Participants";#N/A,#N/A,FALSE,"Sheet1"}</definedName>
    <definedName name="wrn.LGE._.val." hidden="1">{#N/A,#N/A,FALSE,"Cover Sheet";#N/A,#N/A,FALSE,"Contents";#N/A,#N/A,FALSE,"Highlights";#N/A,#N/A,FALSE,"Actuarial Certification";#N/A,#N/A,FALSE,"Section I";#N/A,#N/A,FALSE,"Assets";#N/A,#N/A,FALSE,"Assets 2";#N/A,#N/A,FALSE,"Assets 3";#N/A,#N/A,FALSE,"Assets 4";#N/A,#N/A,FALSE,"Unfunded";#N/A,#N/A,FALSE,"Normal Cost";#N/A,#N/A,FALSE,"Current Liability";#N/A,#N/A,FALSE,"Minimum";#N/A,#N/A,FALSE,"Amortization - Minimum";#N/A,#N/A,FALSE,"Full Funding Credit";#N/A,#N/A,FALSE,"Zero Additional Cont";#N/A,#N/A,FALSE,"Funding Standard Account";#N/A,#N/A,FALSE,"Maximum";#N/A,#N/A,FALSE,"Amortization - Maximum";#N/A,#N/A,FALSE,"Full Funding Limitation";#N/A,#N/A,FALSE,"Unfunded Current Liability";#N/A,#N/A,FALSE,"FAS 35";#N/A,#N/A,FALSE,"NPPC";#N/A,#N/A,FALSE,"Amortization - FAS 87";#N/A,#N/A,FALSE,"FAS 87 Reconciliation";#N/A,#N/A,FALSE,"Section 2";#N/A,#N/A,FALSE,"Plan Participants";#N/A,#N/A,FALSE,"Sheet1"}</definedName>
    <definedName name="wrn.NonQuarter._.Financials." localSheetId="5" hidden="1">{#N/A,#N/A,TRUE,"Consolidated Inc Stmt";#N/A,#N/A,TRUE,"Consolidated Bal Sht";#N/A,#N/A,TRUE,"Consolidated Capitalization";#N/A,#N/A,TRUE,"Consolidated PIC on FS";#N/A,#N/A,TRUE,"Consolidated RE";#N/A,#N/A,TRUE,"Consolidated OCI";#N/A,#N/A,TRUE,"Consolidating Inc Stmt Month";#N/A,#N/A,TRUE,"Consolidating Inc Stmt YTD";#N/A,#N/A,TRUE,"Consolidating Bal Sht";#N/A,#N/A,TRUE,"Consolidating PIC Month";#N/A,#N/A,TRUE,"Consolidating PIC YTD";#N/A,#N/A,TRUE,"Consolidating OCI Month";#N/A,#N/A,TRUE,"Consolidating OCI YTD";#N/A,#N/A,TRUE,"Consolidating RE Month";#N/A,#N/A,TRUE,"Consolidating RE YTD";#N/A,#N/A,TRUE,"OEV Consding Inc Stmt Month";#N/A,#N/A,TRUE,"OEV Consding Inc Stmt YTD";#N/A,#N/A,TRUE,"OEV Consding Bal Sht";#N/A,#N/A,TRUE,"OEV Consding PIC Month";#N/A,#N/A,TRUE,"OEV Consding PIC YTD";#N/A,#N/A,TRUE,"OEV Consding OCI Month";#N/A,#N/A,TRUE,"OEV Consding OCI YTD";#N/A,#N/A,TRUE,"OEV Consding RE Month";#N/A,#N/A,TRUE,"OEV Consding RE YTD"}</definedName>
    <definedName name="wrn.NonQuarter._.Financials." hidden="1">{#N/A,#N/A,TRUE,"Consolidated Inc Stmt";#N/A,#N/A,TRUE,"Consolidated Bal Sht";#N/A,#N/A,TRUE,"Consolidated Capitalization";#N/A,#N/A,TRUE,"Consolidated PIC on FS";#N/A,#N/A,TRUE,"Consolidated RE";#N/A,#N/A,TRUE,"Consolidated OCI";#N/A,#N/A,TRUE,"Consolidating Inc Stmt Month";#N/A,#N/A,TRUE,"Consolidating Inc Stmt YTD";#N/A,#N/A,TRUE,"Consolidating Bal Sht";#N/A,#N/A,TRUE,"Consolidating PIC Month";#N/A,#N/A,TRUE,"Consolidating PIC YTD";#N/A,#N/A,TRUE,"Consolidating OCI Month";#N/A,#N/A,TRUE,"Consolidating OCI YTD";#N/A,#N/A,TRUE,"Consolidating RE Month";#N/A,#N/A,TRUE,"Consolidating RE YTD";#N/A,#N/A,TRUE,"OEV Consding Inc Stmt Month";#N/A,#N/A,TRUE,"OEV Consding Inc Stmt YTD";#N/A,#N/A,TRUE,"OEV Consding Bal Sht";#N/A,#N/A,TRUE,"OEV Consding PIC Month";#N/A,#N/A,TRUE,"OEV Consding PIC YTD";#N/A,#N/A,TRUE,"OEV Consding OCI Month";#N/A,#N/A,TRUE,"OEV Consding OCI YTD";#N/A,#N/A,TRUE,"OEV Consding RE Month";#N/A,#N/A,TRUE,"OEV Consding RE YTD"}</definedName>
    <definedName name="wrn.NRC._.Statements." localSheetId="5" hidden="1">{#N/A,#N/A,FALSE,"NRC Inc Stmnt";#N/A,#N/A,FALSE,"NRC Cash Flows"}</definedName>
    <definedName name="wrn.NRC._.Statements." hidden="1">{#N/A,#N/A,FALSE,"NRC Inc Stmnt";#N/A,#N/A,FALSE,"NRC Cash Flows"}</definedName>
    <definedName name="wrn.OH." localSheetId="5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wrn.OH.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wrn.PartialFncls." localSheetId="5" hidden="1">{#N/A,#N/A,FALSE,"Income Statement";#N/A,#N/A,FALSE,"Balance Sheet";#N/A,#N/A,FALSE,"Cash Flows";#N/A,#N/A,FALSE,"Ratios"}</definedName>
    <definedName name="wrn.PartialFncls." hidden="1">{#N/A,#N/A,FALSE,"Income Statement";#N/A,#N/A,FALSE,"Balance Sheet";#N/A,#N/A,FALSE,"Cash Flows";#N/A,#N/A,FALSE,"Ratios"}</definedName>
    <definedName name="wrn.PLAN._.2002._.to._.2004." localSheetId="5" hidden="1">{#N/A,#N/A,FALSE,"Cover";#N/A,#N/A,FALSE,"3 YEAR VIEW";#N/A,#N/A,FALSE,"Summary";#N/A,#N/A,FALSE,"Monthly";#N/A,#N/A,FALSE,"2002";#N/A,#N/A,FALSE,"Bridge 2002";#N/A,#N/A,FALSE,"Risk mngmt";#N/A,#N/A,FALSE,"Proposed Guid";#N/A,#N/A,FALSE,"EBITDA DRAG";#N/A,#N/A,FALSE,"Assumptions";#N/A,#N/A,FALSE,"BCH";#N/A,#N/A,FALSE,"Aliant";#N/A,#N/A,FALSE,"ExpressVu";#N/A,#N/A,FALSE,"TCC";#N/A,#N/A,FALSE,"Emergis";#N/A,#N/A,FALSE,"BGM";#N/A,#N/A,FALSE,"CGI";#N/A,#N/A,FALSE,"Excel";#N/A,#N/A,FALSE,"BCI";#N/A,#N/A,FALSE,"Telesat";#N/A,#N/A,FALSE,"Venture Other";#N/A,#N/A,FALSE,"Corp";#N/A,#N/A,FALSE,"Elimin"}</definedName>
    <definedName name="wrn.PLAN._.2002._.to._.2004." hidden="1">{#N/A,#N/A,FALSE,"Cover";#N/A,#N/A,FALSE,"3 YEAR VIEW";#N/A,#N/A,FALSE,"Summary";#N/A,#N/A,FALSE,"Monthly";#N/A,#N/A,FALSE,"2002";#N/A,#N/A,FALSE,"Bridge 2002";#N/A,#N/A,FALSE,"Risk mngmt";#N/A,#N/A,FALSE,"Proposed Guid";#N/A,#N/A,FALSE,"EBITDA DRAG";#N/A,#N/A,FALSE,"Assumptions";#N/A,#N/A,FALSE,"BCH";#N/A,#N/A,FALSE,"Aliant";#N/A,#N/A,FALSE,"ExpressVu";#N/A,#N/A,FALSE,"TCC";#N/A,#N/A,FALSE,"Emergis";#N/A,#N/A,FALSE,"BGM";#N/A,#N/A,FALSE,"CGI";#N/A,#N/A,FALSE,"Excel";#N/A,#N/A,FALSE,"BCI";#N/A,#N/A,FALSE,"Telesat";#N/A,#N/A,FALSE,"Venture Other";#N/A,#N/A,FALSE,"Corp";#N/A,#N/A,FALSE,"Elimin"}</definedName>
    <definedName name="wrn.Pricing._.Case." localSheetId="5" hidden="1">{#N/A,#N/A,TRUE,"RESULTS";#N/A,#N/A,TRUE,"REV REQUIRE";#N/A,#N/A,TRUE,"RATEBASE";#N/A,#N/A,TRUE,"LEVELIZED"}</definedName>
    <definedName name="wrn.Pricing._.Case." hidden="1">{#N/A,#N/A,TRUE,"RESULTS";#N/A,#N/A,TRUE,"REV REQUIRE";#N/A,#N/A,TRUE,"RATEBASE";#N/A,#N/A,TRUE,"LEVELIZED"}</definedName>
    <definedName name="wrn.pricing2._.case." localSheetId="5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int." localSheetId="5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rn.print.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rn.Print._.All._.Pages." localSheetId="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RECONCILIATION." localSheetId="5" hidden="1">{#N/A,#N/A,FALSE,"117310";#N/A,#N/A,FALSE,"117430";#N/A,#N/A,FALSE,"141040";#N/A,#N/A,FALSE,"141070";#N/A,#N/A,FALSE,"147510";#N/A,#N/A,FALSE,"216540";#N/A,#N/A,FALSE,"216590";#N/A,#N/A,FALSE,"216650";#N/A,#N/A,FALSE,"220100";#N/A,#N/A,FALSE,"265100";#N/A,#N/A,FALSE,"265120";#N/A,#N/A,FALSE,"265180";#N/A,#N/A,FALSE,"265200"}</definedName>
    <definedName name="wrn.PRINT._.RECONCILIATION." hidden="1">{#N/A,#N/A,FALSE,"117310";#N/A,#N/A,FALSE,"117430";#N/A,#N/A,FALSE,"141040";#N/A,#N/A,FALSE,"141070";#N/A,#N/A,FALSE,"147510";#N/A,#N/A,FALSE,"216540";#N/A,#N/A,FALSE,"216590";#N/A,#N/A,FALSE,"216650";#N/A,#N/A,FALSE,"220100";#N/A,#N/A,FALSE,"265100";#N/A,#N/A,FALSE,"265120";#N/A,#N/A,FALSE,"265180";#N/A,#N/A,FALSE,"265200"}</definedName>
    <definedName name="wrn.Quarter._.Financials." localSheetId="5" hidden="1">{#N/A,#N/A,TRUE,"Main Index";#N/A,#N/A,TRUE,"Blank";#N/A,#N/A,TRUE,"Consolidated Index";#N/A,#N/A,TRUE,"Consolidated Inc Stmt";#N/A,#N/A,TRUE,"Consolidated Bal Sht";#N/A,#N/A,TRUE,"Consolidated Capitalization";#N/A,#N/A,TRUE,"Consolidated PIC on FS";#N/A,#N/A,TRUE,"Consolidated RE";#N/A,#N/A,TRUE,"Consolidated OCI";#N/A,#N/A,TRUE,"Consolidating Index";#N/A,#N/A,TRUE,"Blank";#N/A,#N/A,TRUE,"Consolidating Inc Stmt Month";#N/A,#N/A,TRUE,"Consolidating Inc Stmt Qtr";#N/A,#N/A,TRUE,"Consolidating Inc Stmt YTD";#N/A,#N/A,TRUE,"Consolidating Bal Sht";#N/A,#N/A,TRUE,"Consolidating PIC Month";#N/A,#N/A,TRUE,"Consolidating PIC Qtr";#N/A,#N/A,TRUE,"Consolidating PIC YTD";#N/A,#N/A,TRUE,"Blank";#N/A,#N/A,TRUE,"Consolidating OCI Month";#N/A,#N/A,TRUE,"Consolidating OCI Qtr";#N/A,#N/A,TRUE,"Consolidating OCI YTD";#N/A,#N/A,TRUE,"Blank";#N/A,#N/A,TRUE,"Consolidating RE Month";#N/A,#N/A,TRUE,"Consolidating RE Qtr";#N/A,#N/A,TRUE,"Consolidating RE YTD";#N/A,#N/A,TRUE,"Blank";#N/A,#N/A,TRUE,"OEV Consolidating Index";#N/A,#N/A,TRUE,"Blank";#N/A,#N/A,TRUE,"OEV Consding Inc Stmt Month";#N/A,#N/A,TRUE,"OEV Consding Inc Stmt Qtr";#N/A,#N/A,TRUE,"OEV Consding Inc Stmt YTD";#N/A,#N/A,TRUE,"OEV Consding Bal Sht";#N/A,#N/A,TRUE,"OEV Consding PIC Month";#N/A,#N/A,TRUE,"OEV Consding PIC Qtr";#N/A,#N/A,TRUE,"OEV Consding PIC YTD";#N/A,#N/A,TRUE,"Blank";#N/A,#N/A,TRUE,"OEV Consding OCI Month";#N/A,#N/A,TRUE,"OEV Consding OCI Qtr";#N/A,#N/A,TRUE,"OEV Consding OCI YTD";#N/A,#N/A,TRUE,"Blank";#N/A,#N/A,TRUE,"OEV Consding RE Month";#N/A,#N/A,TRUE,"OEV Consding RE Qtr";#N/A,#N/A,TRUE,"OEV Consding RE YTD"}</definedName>
    <definedName name="wrn.Quarter._.Financials." hidden="1">{#N/A,#N/A,TRUE,"Main Index";#N/A,#N/A,TRUE,"Blank";#N/A,#N/A,TRUE,"Consolidated Index";#N/A,#N/A,TRUE,"Consolidated Inc Stmt";#N/A,#N/A,TRUE,"Consolidated Bal Sht";#N/A,#N/A,TRUE,"Consolidated Capitalization";#N/A,#N/A,TRUE,"Consolidated PIC on FS";#N/A,#N/A,TRUE,"Consolidated RE";#N/A,#N/A,TRUE,"Consolidated OCI";#N/A,#N/A,TRUE,"Consolidating Index";#N/A,#N/A,TRUE,"Blank";#N/A,#N/A,TRUE,"Consolidating Inc Stmt Month";#N/A,#N/A,TRUE,"Consolidating Inc Stmt Qtr";#N/A,#N/A,TRUE,"Consolidating Inc Stmt YTD";#N/A,#N/A,TRUE,"Consolidating Bal Sht";#N/A,#N/A,TRUE,"Consolidating PIC Month";#N/A,#N/A,TRUE,"Consolidating PIC Qtr";#N/A,#N/A,TRUE,"Consolidating PIC YTD";#N/A,#N/A,TRUE,"Blank";#N/A,#N/A,TRUE,"Consolidating OCI Month";#N/A,#N/A,TRUE,"Consolidating OCI Qtr";#N/A,#N/A,TRUE,"Consolidating OCI YTD";#N/A,#N/A,TRUE,"Blank";#N/A,#N/A,TRUE,"Consolidating RE Month";#N/A,#N/A,TRUE,"Consolidating RE Qtr";#N/A,#N/A,TRUE,"Consolidating RE YTD";#N/A,#N/A,TRUE,"Blank";#N/A,#N/A,TRUE,"OEV Consolidating Index";#N/A,#N/A,TRUE,"Blank";#N/A,#N/A,TRUE,"OEV Consding Inc Stmt Month";#N/A,#N/A,TRUE,"OEV Consding Inc Stmt Qtr";#N/A,#N/A,TRUE,"OEV Consding Inc Stmt YTD";#N/A,#N/A,TRUE,"OEV Consding Bal Sht";#N/A,#N/A,TRUE,"OEV Consding PIC Month";#N/A,#N/A,TRUE,"OEV Consding PIC Qtr";#N/A,#N/A,TRUE,"OEV Consding PIC YTD";#N/A,#N/A,TRUE,"Blank";#N/A,#N/A,TRUE,"OEV Consding OCI Month";#N/A,#N/A,TRUE,"OEV Consding OCI Qtr";#N/A,#N/A,TRUE,"OEV Consding OCI YTD";#N/A,#N/A,TRUE,"Blank";#N/A,#N/A,TRUE,"OEV Consding RE Month";#N/A,#N/A,TRUE,"OEV Consding RE Qtr";#N/A,#N/A,TRUE,"OEV Consding RE YTD"}</definedName>
    <definedName name="wrn.Revenue._.Model." localSheetId="5" hidden="1">{"AnnualMargin",#N/A,FALSE,"AnnualMargin";"CustomerPlan",#N/A,FALSE,"Customer Count";"TotalMarginbyRevClass",#N/A,FALSE,"MonthlyMargin"}</definedName>
    <definedName name="wrn.Revenue._.Model." hidden="1">{"AnnualMargin",#N/A,FALSE,"AnnualMargin";"CustomerPlan",#N/A,FALSE,"Customer Count";"TotalMarginbyRevClass",#N/A,FALSE,"MonthlyMargin"}</definedName>
    <definedName name="wrn.Revenue._.Model._1" localSheetId="5" hidden="1">{"AnnualMargin",#N/A,FALSE,"AnnualMargin";"CustomerPlan",#N/A,FALSE,"Customer Count";"TotalMarginbyRevClass",#N/A,FALSE,"MonthlyMargin"}</definedName>
    <definedName name="wrn.Revenue._.Model._1" hidden="1">{"AnnualMargin",#N/A,FALSE,"AnnualMargin";"CustomerPlan",#N/A,FALSE,"Customer Count";"TotalMarginbyRevClass",#N/A,FALSE,"MonthlyMargin"}</definedName>
    <definedName name="wrn.Revenue._.Model._2" localSheetId="5" hidden="1">{"AnnualMargin",#N/A,FALSE,"AnnualMargin";"CustomerPlan",#N/A,FALSE,"Customer Count";"TotalMarginbyRevClass",#N/A,FALSE,"MonthlyMargin"}</definedName>
    <definedName name="wrn.Revenue._.Model._2" hidden="1">{"AnnualMargin",#N/A,FALSE,"AnnualMargin";"CustomerPlan",#N/A,FALSE,"Customer Count";"TotalMarginbyRevClass",#N/A,FALSE,"MonthlyMargin"}</definedName>
    <definedName name="wrn.Revenue._.Model._3" localSheetId="5" hidden="1">{"AnnualMargin",#N/A,FALSE,"AnnualMargin";"CustomerPlan",#N/A,FALSE,"Customer Count";"TotalMarginbyRevClass",#N/A,FALSE,"MonthlyMargin"}</definedName>
    <definedName name="wrn.Revenue._.Model._3" hidden="1">{"AnnualMargin",#N/A,FALSE,"AnnualMargin";"CustomerPlan",#N/A,FALSE,"Customer Count";"TotalMarginbyRevClass",#N/A,FALSE,"MonthlyMargin"}</definedName>
    <definedName name="wrn.Revenue._.Model._4" localSheetId="5" hidden="1">{"AnnualMargin",#N/A,FALSE,"AnnualMargin";"CustomerPlan",#N/A,FALSE,"Customer Count";"TotalMarginbyRevClass",#N/A,FALSE,"MonthlyMargin"}</definedName>
    <definedName name="wrn.Revenue._.Model._4" hidden="1">{"AnnualMargin",#N/A,FALSE,"AnnualMargin";"CustomerPlan",#N/A,FALSE,"Customer Count";"TotalMarginbyRevClass",#N/A,FALSE,"MonthlyMargin"}</definedName>
    <definedName name="wrn.Revenue._.Model._5" localSheetId="5" hidden="1">{"AnnualMargin",#N/A,FALSE,"AnnualMargin";"CustomerPlan",#N/A,FALSE,"Customer Count";"TotalMarginbyRevClass",#N/A,FALSE,"MonthlyMargin"}</definedName>
    <definedName name="wrn.Revenue._.Model._5" hidden="1">{"AnnualMargin",#N/A,FALSE,"AnnualMargin";"CustomerPlan",#N/A,FALSE,"Customer Count";"TotalMarginbyRevClass",#N/A,FALSE,"MonthlyMargin"}</definedName>
    <definedName name="wrn.Revised._.Cap._.Budget." localSheetId="5" hidden="1">{#N/A,#N/A,TRUE,"Overview";#N/A,#N/A,TRUE,"New Gen"}</definedName>
    <definedName name="wrn.Revised._.Cap._.Budget." hidden="1">{#N/A,#N/A,TRUE,"Overview";#N/A,#N/A,TRUE,"New Gen"}</definedName>
    <definedName name="wrn.Revised._.Capital._.Budget." localSheetId="5" hidden="1">{#N/A,#N/A,TRUE,"Overview";#N/A,#N/A,TRUE,"New Gen";#N/A,#N/A,TRUE,"Consol cap-ex";#N/A,#N/A,TRUE,"APC cap-ex";#N/A,#N/A,TRUE,"GPC cap-ex";#N/A,#N/A,TRUE,"GUL cap-ex";#N/A,#N/A,TRUE,"MPC cap-ex";#N/A,#N/A,TRUE,"SAV cap-ex";#N/A,#N/A,TRUE,"SEGCO cap-ex";#N/A,#N/A,TRUE,"SWE cap-ex"}</definedName>
    <definedName name="wrn.Revised._.Capital._.Budget." hidden="1">{#N/A,#N/A,TRUE,"Overview";#N/A,#N/A,TRUE,"New Gen";#N/A,#N/A,TRUE,"Consol cap-ex";#N/A,#N/A,TRUE,"APC cap-ex";#N/A,#N/A,TRUE,"GPC cap-ex";#N/A,#N/A,TRUE,"GUL cap-ex";#N/A,#N/A,TRUE,"MPC cap-ex";#N/A,#N/A,TRUE,"SAV cap-ex";#N/A,#N/A,TRUE,"SEGCO cap-ex";#N/A,#N/A,TRUE,"SWE cap-ex"}</definedName>
    <definedName name="wrn.SumIncBalRat." localSheetId="5" hidden="1">{#N/A,#N/A,FALSE,"Summary";#N/A,#N/A,FALSE,"Income Statement";#N/A,#N/A,FALSE,"Balance Sheet";#N/A,#N/A,FALSE,"Ratios"}</definedName>
    <definedName name="wrn.SumIncBalRat." hidden="1">{#N/A,#N/A,FALSE,"Summary";#N/A,#N/A,FALSE,"Income Statement";#N/A,#N/A,FALSE,"Balance Sheet";#N/A,#N/A,FALSE,"Ratios"}</definedName>
    <definedName name="wrn.Summary." localSheetId="5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wrn.Summary.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wrn.Summary.Decom" localSheetId="5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wrn.Summary.Decom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wrn.Summary.ED" localSheetId="5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wrn.Summary.ED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wrn.test." localSheetId="5" hidden="1">{"holdco",#N/A,FALSE,"Summary Financials";"holdco",#N/A,FALSE,"Summary Financials"}</definedName>
    <definedName name="wrn.test." hidden="1">{"holdco",#N/A,FALSE,"Summary Financials";"holdco",#N/A,FALSE,"Summary Financials"}</definedName>
    <definedName name="wrn2.print" localSheetId="5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rn2.print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rnn.print" localSheetId="5" hidden="1">{#N/A,#N/A,FALSE,"Production  - Total";#N/A,#N/A,FALSE,"Production  - Gulf";#N/A,#N/A,FALSE,"High lights - Gulf";#N/A,#N/A,FALSE,"Production - East";#N/A,#N/A,FALSE,"High lights - East"}</definedName>
    <definedName name="wrnn.print" hidden="1">{#N/A,#N/A,FALSE,"Production  - Total";#N/A,#N/A,FALSE,"Production  - Gulf";#N/A,#N/A,FALSE,"High lights - Gulf";#N/A,#N/A,FALSE,"Production - East";#N/A,#N/A,FALSE,"High lights - East"}</definedName>
    <definedName name="wrtt" localSheetId="5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wrtt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www" localSheetId="5" hidden="1">{#N/A,#N/A,FALSE,"schA"}</definedName>
    <definedName name="www" hidden="1">{#N/A,#N/A,FALSE,"schA"}</definedName>
    <definedName name="x">#REF!</definedName>
    <definedName name="Years_in_Cash_Flow" localSheetId="5">#REF!</definedName>
    <definedName name="Years_in_Cash_Flow">#REF!</definedName>
    <definedName name="yuaaa" localSheetId="5" hidden="1">{"holdco",#N/A,FALSE,"Summary Financials";"holdco",#N/A,FALSE,"Summary Financials"}</definedName>
    <definedName name="yuaaa" hidden="1">{"holdco",#N/A,FALSE,"Summary Financials";"holdco",#N/A,FALSE,"Summary Financials"}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7" i="61" l="1"/>
  <c r="O6" i="61" l="1"/>
  <c r="O81" i="61" l="1"/>
  <c r="O79" i="61"/>
  <c r="O73" i="61"/>
  <c r="O72" i="61"/>
  <c r="O71" i="61"/>
  <c r="O70" i="61"/>
  <c r="O69" i="61"/>
  <c r="O68" i="61"/>
  <c r="O67" i="61"/>
  <c r="O66" i="61"/>
  <c r="O65" i="61"/>
  <c r="O64" i="61"/>
  <c r="E75" i="61"/>
  <c r="D75" i="61"/>
  <c r="C75" i="61"/>
  <c r="E74" i="61"/>
  <c r="D74" i="61"/>
  <c r="C74" i="61"/>
  <c r="O55" i="61"/>
  <c r="O54" i="61"/>
  <c r="O53" i="61"/>
  <c r="O52" i="61"/>
  <c r="O51" i="61"/>
  <c r="O50" i="61"/>
  <c r="O49" i="61"/>
  <c r="O48" i="61"/>
  <c r="O47" i="61"/>
  <c r="O46" i="61"/>
  <c r="O45" i="61"/>
  <c r="O44" i="61"/>
  <c r="O43" i="61"/>
  <c r="O42" i="61"/>
  <c r="O41" i="61"/>
  <c r="O40" i="61"/>
  <c r="O39" i="61"/>
  <c r="O38" i="61"/>
  <c r="O37" i="61"/>
  <c r="O36" i="61"/>
  <c r="O35" i="61"/>
  <c r="O34" i="61"/>
  <c r="D57" i="61"/>
  <c r="C57" i="61"/>
  <c r="E56" i="61"/>
  <c r="D56" i="61"/>
  <c r="O32" i="61"/>
  <c r="E57" i="61"/>
  <c r="O31" i="61"/>
  <c r="O30" i="61"/>
  <c r="O29" i="61"/>
  <c r="C56" i="61"/>
  <c r="O23" i="61"/>
  <c r="O22" i="61"/>
  <c r="O21" i="61"/>
  <c r="O20" i="61"/>
  <c r="O19" i="61"/>
  <c r="O18" i="61"/>
  <c r="O17" i="61"/>
  <c r="O16" i="61"/>
  <c r="O15" i="61"/>
  <c r="O14" i="61"/>
  <c r="C25" i="61"/>
  <c r="D24" i="61"/>
  <c r="O12" i="61"/>
  <c r="E25" i="61"/>
  <c r="D25" i="61"/>
  <c r="O11" i="61"/>
  <c r="E24" i="61"/>
  <c r="C24" i="61"/>
  <c r="A8" i="48"/>
  <c r="A9" i="48"/>
  <c r="A10" i="48"/>
  <c r="A11" i="48"/>
  <c r="A12" i="48"/>
  <c r="A13" i="48"/>
  <c r="A14" i="48"/>
  <c r="A15" i="48"/>
  <c r="A16" i="48"/>
  <c r="A17" i="48"/>
  <c r="A18" i="48"/>
  <c r="A7" i="48"/>
  <c r="O24" i="61" l="1"/>
  <c r="O25" i="61"/>
  <c r="O57" i="61"/>
  <c r="O56" i="61"/>
  <c r="O74" i="61"/>
  <c r="O75" i="61"/>
  <c r="O13" i="61"/>
  <c r="O28" i="61"/>
  <c r="O33" i="61"/>
  <c r="O62" i="61"/>
  <c r="O63" i="61"/>
  <c r="O10" i="61"/>
  <c r="D16" i="3" l="1"/>
  <c r="J16" i="3"/>
  <c r="D17" i="3"/>
  <c r="J17" i="3"/>
  <c r="D15" i="3"/>
  <c r="J15" i="3"/>
  <c r="J10" i="3"/>
  <c r="D10" i="3"/>
  <c r="J18" i="3"/>
  <c r="D18" i="3"/>
  <c r="D11" i="3"/>
  <c r="J11" i="3"/>
  <c r="J19" i="3"/>
  <c r="D19" i="3"/>
  <c r="D14" i="3"/>
  <c r="J14" i="3"/>
  <c r="J20" i="3"/>
  <c r="D20" i="3"/>
  <c r="D13" i="3"/>
  <c r="J13" i="3"/>
  <c r="J12" i="3"/>
  <c r="D12" i="3"/>
  <c r="D9" i="3" l="1"/>
  <c r="B24" i="3"/>
  <c r="E21" i="47" l="1"/>
  <c r="C21" i="47"/>
  <c r="B21" i="47"/>
  <c r="G24" i="8" l="1"/>
  <c r="K13" i="8"/>
  <c r="C24" i="8" l="1"/>
  <c r="E24" i="8"/>
  <c r="K11" i="8"/>
  <c r="D20" i="48" l="1"/>
  <c r="C20" i="48"/>
  <c r="B20" i="48"/>
  <c r="E8" i="48"/>
  <c r="E9" i="48"/>
  <c r="E10" i="48"/>
  <c r="E11" i="48"/>
  <c r="E12" i="48"/>
  <c r="E13" i="48"/>
  <c r="E14" i="48"/>
  <c r="E15" i="48"/>
  <c r="E16" i="48"/>
  <c r="E17" i="48"/>
  <c r="E18" i="48"/>
  <c r="E7" i="48"/>
  <c r="E20" i="48" l="1"/>
  <c r="F12" i="47" l="1"/>
  <c r="F15" i="47"/>
  <c r="F9" i="47"/>
  <c r="F17" i="47"/>
  <c r="F10" i="47"/>
  <c r="F18" i="47"/>
  <c r="F11" i="47"/>
  <c r="F13" i="47"/>
  <c r="F14" i="47"/>
  <c r="F10" i="46"/>
  <c r="B11" i="46" s="1"/>
  <c r="F8" i="47"/>
  <c r="D21" i="47"/>
  <c r="F16" i="47"/>
  <c r="F19" i="47"/>
  <c r="G10" i="46" l="1"/>
  <c r="I10" i="46" s="1"/>
  <c r="J10" i="46" s="1"/>
  <c r="D23" i="46"/>
  <c r="F21" i="47"/>
  <c r="X9" i="3"/>
  <c r="X10" i="3"/>
  <c r="X11" i="3"/>
  <c r="A11" i="8"/>
  <c r="A12" i="8"/>
  <c r="A13" i="8"/>
  <c r="A14" i="8"/>
  <c r="A15" i="8"/>
  <c r="A16" i="8"/>
  <c r="A17" i="8"/>
  <c r="A18" i="8"/>
  <c r="A19" i="8"/>
  <c r="A20" i="8"/>
  <c r="A21" i="8"/>
  <c r="K21" i="8"/>
  <c r="A22" i="8"/>
  <c r="I18" i="8" l="1"/>
  <c r="A17" i="46"/>
  <c r="A15" i="47"/>
  <c r="I11" i="8"/>
  <c r="A8" i="47"/>
  <c r="I19" i="8"/>
  <c r="A18" i="46"/>
  <c r="A16" i="47"/>
  <c r="I17" i="8"/>
  <c r="A16" i="46"/>
  <c r="A14" i="47"/>
  <c r="I16" i="8"/>
  <c r="A15" i="46"/>
  <c r="A13" i="47"/>
  <c r="I15" i="8"/>
  <c r="A14" i="46"/>
  <c r="A12" i="47"/>
  <c r="I14" i="8"/>
  <c r="A13" i="46"/>
  <c r="A11" i="47"/>
  <c r="I13" i="8"/>
  <c r="A12" i="46"/>
  <c r="A10" i="47"/>
  <c r="I12" i="8"/>
  <c r="A11" i="46"/>
  <c r="A9" i="47"/>
  <c r="I22" i="8"/>
  <c r="A21" i="46"/>
  <c r="A19" i="47"/>
  <c r="I21" i="8"/>
  <c r="A20" i="46"/>
  <c r="A18" i="47"/>
  <c r="I20" i="8"/>
  <c r="A19" i="46"/>
  <c r="A17" i="47"/>
  <c r="C23" i="46"/>
  <c r="E23" i="46"/>
  <c r="K16" i="8"/>
  <c r="K14" i="8"/>
  <c r="K19" i="8"/>
  <c r="K20" i="8"/>
  <c r="K15" i="8"/>
  <c r="K12" i="8"/>
  <c r="K18" i="8"/>
  <c r="K22" i="8"/>
  <c r="K17" i="8"/>
  <c r="K24" i="8" l="1"/>
  <c r="F11" i="46"/>
  <c r="G11" i="46" l="1"/>
  <c r="I11" i="46" s="1"/>
  <c r="J11" i="46" s="1"/>
  <c r="B12" i="46"/>
  <c r="F12" i="46" s="1"/>
  <c r="B13" i="46" s="1"/>
  <c r="F13" i="46" s="1"/>
  <c r="B14" i="46" s="1"/>
  <c r="G12" i="46" l="1"/>
  <c r="I12" i="46" s="1"/>
  <c r="J12" i="46" s="1"/>
  <c r="G13" i="46" l="1"/>
  <c r="I13" i="46" s="1"/>
  <c r="J13" i="46" l="1"/>
  <c r="F14" i="46" l="1"/>
  <c r="B15" i="46" l="1"/>
  <c r="F15" i="46" s="1"/>
  <c r="G14" i="46"/>
  <c r="I14" i="46" s="1"/>
  <c r="J14" i="46" s="1"/>
  <c r="G15" i="46" l="1"/>
  <c r="I15" i="46" s="1"/>
  <c r="J15" i="46" l="1"/>
  <c r="B16" i="46"/>
  <c r="F16" i="46" l="1"/>
  <c r="G16" i="46" s="1"/>
  <c r="I16" i="46" s="1"/>
  <c r="J16" i="46" s="1"/>
  <c r="B17" i="46" l="1"/>
  <c r="F17" i="46" s="1"/>
  <c r="G17" i="46" s="1"/>
  <c r="I17" i="46" s="1"/>
  <c r="J17" i="46" s="1"/>
  <c r="B18" i="46" l="1"/>
  <c r="F18" i="46" l="1"/>
  <c r="G18" i="46" s="1"/>
  <c r="I18" i="46" s="1"/>
  <c r="J18" i="46" s="1"/>
  <c r="B19" i="46" l="1"/>
  <c r="F19" i="46" l="1"/>
  <c r="G19" i="46" s="1"/>
  <c r="I19" i="46" s="1"/>
  <c r="J19" i="46" s="1"/>
  <c r="B20" i="46" l="1"/>
  <c r="F20" i="46" l="1"/>
  <c r="G20" i="46" s="1"/>
  <c r="I20" i="46" s="1"/>
  <c r="J20" i="46" s="1"/>
  <c r="B21" i="46" l="1"/>
  <c r="F21" i="46" l="1"/>
  <c r="G21" i="46" s="1"/>
  <c r="I21" i="46" s="1"/>
  <c r="I23" i="46" l="1"/>
  <c r="J21" i="46"/>
  <c r="J23" i="46" s="1"/>
  <c r="P16" i="3"/>
  <c r="P15" i="3"/>
  <c r="P14" i="3"/>
  <c r="P19" i="3" l="1"/>
  <c r="N15" i="3"/>
  <c r="T15" i="3"/>
  <c r="Z15" i="3" s="1"/>
  <c r="P17" i="3"/>
  <c r="P13" i="3"/>
  <c r="H15" i="3"/>
  <c r="T16" i="3" l="1"/>
  <c r="Z16" i="3" s="1"/>
  <c r="N16" i="3"/>
  <c r="H17" i="3"/>
  <c r="H19" i="3"/>
  <c r="H16" i="3"/>
  <c r="J9" i="3"/>
  <c r="T20" i="3" l="1"/>
  <c r="T18" i="3"/>
  <c r="T19" i="3"/>
  <c r="Z19" i="3" s="1"/>
  <c r="N19" i="3"/>
  <c r="T11" i="3"/>
  <c r="T10" i="3"/>
  <c r="T9" i="3"/>
  <c r="T12" i="3"/>
  <c r="H13" i="3"/>
  <c r="T14" i="3"/>
  <c r="Z14" i="3" s="1"/>
  <c r="N14" i="3"/>
  <c r="H14" i="3"/>
  <c r="H20" i="3"/>
  <c r="H18" i="3"/>
  <c r="P10" i="3"/>
  <c r="H10" i="3"/>
  <c r="N10" i="3" l="1"/>
  <c r="Z10" i="3"/>
  <c r="N13" i="3"/>
  <c r="T13" i="3"/>
  <c r="Z13" i="3" s="1"/>
  <c r="N17" i="3"/>
  <c r="T17" i="3"/>
  <c r="L24" i="3"/>
  <c r="H12" i="3"/>
  <c r="H11" i="3"/>
  <c r="H9" i="3"/>
  <c r="N20" i="3" l="1"/>
  <c r="P20" i="3"/>
  <c r="Z20" i="3" s="1"/>
  <c r="N18" i="3"/>
  <c r="P18" i="3"/>
  <c r="Z18" i="3" s="1"/>
  <c r="P11" i="3"/>
  <c r="Z11" i="3" s="1"/>
  <c r="N11" i="3"/>
  <c r="H24" i="3"/>
  <c r="P9" i="3"/>
  <c r="Z9" i="3" s="1"/>
  <c r="N9" i="3"/>
  <c r="P12" i="3"/>
  <c r="F24" i="3"/>
  <c r="N12" i="3"/>
  <c r="Z17" i="3"/>
  <c r="T24" i="3"/>
  <c r="N24" i="3" l="1"/>
  <c r="P24" i="3"/>
  <c r="Z12" i="3"/>
  <c r="Z24" i="3" s="1"/>
</calcChain>
</file>

<file path=xl/sharedStrings.xml><?xml version="1.0" encoding="utf-8"?>
<sst xmlns="http://schemas.openxmlformats.org/spreadsheetml/2006/main" count="165" uniqueCount="116">
  <si>
    <t>SOUTH JERSEY GAS</t>
  </si>
  <si>
    <t>USF/ Lifeline Billing and Remittance Summary</t>
  </si>
  <si>
    <t>Total</t>
  </si>
  <si>
    <t>USF</t>
  </si>
  <si>
    <t>Lifeline</t>
  </si>
  <si>
    <t>USF / Lifeline</t>
  </si>
  <si>
    <t>USF/Lifeline</t>
  </si>
  <si>
    <t>Therms Billed</t>
  </si>
  <si>
    <t>Rate</t>
  </si>
  <si>
    <t>Billing</t>
  </si>
  <si>
    <t>Remittance</t>
  </si>
  <si>
    <t>Date</t>
  </si>
  <si>
    <t>Check No.</t>
  </si>
  <si>
    <t>Wire</t>
  </si>
  <si>
    <t>Calculation of USF Under / (Over) Recovery</t>
  </si>
  <si>
    <t>USF Funds</t>
  </si>
  <si>
    <t>Credits</t>
  </si>
  <si>
    <t>FreshStart</t>
  </si>
  <si>
    <t>Received From Clearinghouse</t>
  </si>
  <si>
    <t>Under (Over)</t>
  </si>
  <si>
    <t>Issued</t>
  </si>
  <si>
    <t>Forgiveness</t>
  </si>
  <si>
    <t>Amount</t>
  </si>
  <si>
    <t>Recovery</t>
  </si>
  <si>
    <t>Rate *</t>
  </si>
  <si>
    <t>a</t>
  </si>
  <si>
    <t>b</t>
  </si>
  <si>
    <t>c</t>
  </si>
  <si>
    <t>Carrying</t>
  </si>
  <si>
    <t>Ending Balance **</t>
  </si>
  <si>
    <t>Beginning</t>
  </si>
  <si>
    <t>Customer</t>
  </si>
  <si>
    <t>Administration</t>
  </si>
  <si>
    <t>Clearinghouse</t>
  </si>
  <si>
    <t>Ending</t>
  </si>
  <si>
    <t xml:space="preserve">Average </t>
  </si>
  <si>
    <t>Interest</t>
  </si>
  <si>
    <t>Cost *</t>
  </si>
  <si>
    <t>plus Cumulative</t>
  </si>
  <si>
    <t>Balance</t>
  </si>
  <si>
    <t>Costs</t>
  </si>
  <si>
    <t>Receipts</t>
  </si>
  <si>
    <t>d</t>
  </si>
  <si>
    <t>e</t>
  </si>
  <si>
    <t>g=(b+f)/2</t>
  </si>
  <si>
    <t>h</t>
  </si>
  <si>
    <t>j=f+ cum of i</t>
  </si>
  <si>
    <t>(Over) / Under</t>
  </si>
  <si>
    <t>* Effective October 24, 2008 the Interest Rate changed to a two year constant maturity Treasuries on the first day of each month, or the closest day</t>
  </si>
  <si>
    <t>thereafter on which rates are published, plus sixty basis points, on an after tax basis, but shall not exceed the overall rate of return for each utility as</t>
  </si>
  <si>
    <t>authorized by the Board per Board Order in Docket No. ER08060455 dated October 21, 2008.</t>
  </si>
  <si>
    <t>www.federalreserve.gov/releases/h15/</t>
  </si>
  <si>
    <t>** Presented to show the net (Over) / Under Recovery Position, not used in calculating monthly carrying costs.</t>
  </si>
  <si>
    <t>Incremental Administration Costs</t>
  </si>
  <si>
    <t>USF- Related</t>
  </si>
  <si>
    <t>Systems</t>
  </si>
  <si>
    <t>Advertising</t>
  </si>
  <si>
    <t>Other</t>
  </si>
  <si>
    <t>Changes</t>
  </si>
  <si>
    <t>SOUTH JERSEY GAS COMPANY</t>
  </si>
  <si>
    <t>USF Detail of Credits Issued to Customers</t>
  </si>
  <si>
    <r>
      <t xml:space="preserve">Manual Utility Portability </t>
    </r>
    <r>
      <rPr>
        <b/>
        <u/>
        <sz val="10"/>
        <rFont val="Arial"/>
        <family val="2"/>
      </rPr>
      <t>Adjustments</t>
    </r>
  </si>
  <si>
    <r>
      <t xml:space="preserve">Fresh Start </t>
    </r>
    <r>
      <rPr>
        <b/>
        <u/>
        <sz val="10"/>
        <rFont val="Arial"/>
        <family val="2"/>
      </rPr>
      <t>Forgiveness</t>
    </r>
  </si>
  <si>
    <r>
      <t xml:space="preserve">Total Credits </t>
    </r>
    <r>
      <rPr>
        <b/>
        <u/>
        <sz val="10"/>
        <rFont val="Arial"/>
        <family val="2"/>
      </rPr>
      <t>Issued</t>
    </r>
  </si>
  <si>
    <t>f=b+c+d+e</t>
  </si>
  <si>
    <t>i=g*(h/12)</t>
  </si>
  <si>
    <t>USF Carrying Costs on Benefits and Administrative Costs</t>
  </si>
  <si>
    <t>* Billing at the tariff rate yields the dollars recovered, inclusive of rate proration, if any. The rate presented is derived from</t>
  </si>
  <si>
    <t>dividing that amount by the therms, as such rounding differences to the tariff / billing rate may result.</t>
  </si>
  <si>
    <t>Number of customers participating in Fresh Start</t>
  </si>
  <si>
    <t xml:space="preserve"> </t>
  </si>
  <si>
    <t>Number of participants terminated for nonpayment</t>
  </si>
  <si>
    <t>250 plus</t>
  </si>
  <si>
    <t>201 to 250</t>
  </si>
  <si>
    <t>$151 to $200</t>
  </si>
  <si>
    <t>$101 to $150</t>
  </si>
  <si>
    <t>$51 to $100</t>
  </si>
  <si>
    <t>0 to $50</t>
  </si>
  <si>
    <t xml:space="preserve"># Customers </t>
  </si>
  <si>
    <t>Distribution of full retail bills-dollars</t>
  </si>
  <si>
    <t>greater than 5000</t>
  </si>
  <si>
    <t>$4001 to $5000</t>
  </si>
  <si>
    <t>$3001 to $4000</t>
  </si>
  <si>
    <t>$2001 to $3000</t>
  </si>
  <si>
    <t>$1001 to $2001</t>
  </si>
  <si>
    <t>$501 to $1000</t>
  </si>
  <si>
    <t>$401 to $500</t>
  </si>
  <si>
    <t>$301 to $400</t>
  </si>
  <si>
    <t>$201 to $300</t>
  </si>
  <si>
    <t>101 to 200</t>
  </si>
  <si>
    <t>76 to 100</t>
  </si>
  <si>
    <t>51 to 75</t>
  </si>
  <si>
    <t>26 to 50</t>
  </si>
  <si>
    <t>0 to 25</t>
  </si>
  <si>
    <t xml:space="preserve">USF Fresh Start </t>
  </si>
  <si>
    <t>Amount and distribution of Arrearage Forgiveness- dollars</t>
  </si>
  <si>
    <t>total</t>
  </si>
  <si>
    <t>greater than $150</t>
  </si>
  <si>
    <t>$126 to $150</t>
  </si>
  <si>
    <t>$101 to $125</t>
  </si>
  <si>
    <t>$76 to 100</t>
  </si>
  <si>
    <t>$51 to $75</t>
  </si>
  <si>
    <t>$26 to 50</t>
  </si>
  <si>
    <t>Amount and distribution of Monthly USF benefits</t>
  </si>
  <si>
    <t>(Active @ Month End)</t>
  </si>
  <si>
    <t xml:space="preserve">Number of USF customers </t>
  </si>
  <si>
    <t>Total dollars</t>
  </si>
  <si>
    <t>Utility USF Report</t>
  </si>
  <si>
    <t>Fresh Start dollars potentially forgivable</t>
  </si>
  <si>
    <t>$0 to $25</t>
  </si>
  <si>
    <r>
      <t xml:space="preserve">USF/Lifeline </t>
    </r>
    <r>
      <rPr>
        <b/>
        <u/>
        <sz val="10"/>
        <rFont val="Arial"/>
        <family val="2"/>
      </rPr>
      <t>Credits Issued</t>
    </r>
  </si>
  <si>
    <t>September 2024 Cumulative (Over)/Under Recovered Ending Balance</t>
  </si>
  <si>
    <t>Average Customers</t>
  </si>
  <si>
    <t>*Mailings</t>
  </si>
  <si>
    <t>* November 2024 included reimbursement of administration costs for the</t>
  </si>
  <si>
    <t>July 1, 2023 through June 30, 2024 period pursuant to Board Order ER24070486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</si>
</sst>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_);\(&quot;$&quot;#,##0.0000\)"/>
    <numFmt numFmtId="165" formatCode="mm/dd/yy"/>
    <numFmt numFmtId="166" formatCode="_(* #,##0_);_(* \(#,##0\);_(* &quot;-&quot;??_);_(@_)"/>
    <numFmt numFmtId="167" formatCode="#,##0.000000_);\(#,##0.000000\)"/>
    <numFmt numFmtId="168" formatCode="&quot;$&quot;#,##0.000000_);\(&quot;$&quot;#,##0.000000\)"/>
    <numFmt numFmtId="169" formatCode="&quot;$&quot;#,##0"/>
    <numFmt numFmtId="170" formatCode="mm/dd/yy;@"/>
    <numFmt numFmtId="171" formatCode="_(&quot;$&quot;* #,##0_);_(&quot;$&quot;* \(#,##0\);_(&quot;$&quot;* &quot;-&quot;??_);_(@_)"/>
    <numFmt numFmtId="172" formatCode="m/d/yy;@"/>
    <numFmt numFmtId="173" formatCode="[$-409]mmm\-yy;@"/>
    <numFmt numFmtId="174" formatCode="&quot;$&quot;#,##0;[Red]&quot;$&quot;#,##0"/>
    <numFmt numFmtId="175" formatCode="_([$$-409]* #,##0_);_([$$-409]* \(#,##0\);_([$$-409]* &quot;-&quot;??_);_(@_)"/>
    <numFmt numFmtId="176" formatCode="[$-409]mmmm\ d\,\ yyyy;@"/>
    <numFmt numFmtId="177" formatCode="yyyy"/>
    <numFmt numFmtId="178" formatCode="_(* #,##0_);_(* \(#,##0\);_(* &quot;0&quot;??_);_(@_)"/>
    <numFmt numFmtId="179" formatCode="0.00000"/>
    <numFmt numFmtId="180" formatCode="mmmm\-yy"/>
    <numFmt numFmtId="181" formatCode="&quot;$&quot;#,##0.0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2"/>
      <name val="Arial"/>
      <family val="2"/>
    </font>
    <font>
      <sz val="10"/>
      <color rgb="FF000000"/>
      <name val="Times New Roman"/>
      <family val="1"/>
    </font>
    <font>
      <sz val="10"/>
      <color rgb="FF0000FF"/>
      <name val="Arial"/>
      <family val="2"/>
    </font>
    <font>
      <sz val="12"/>
      <color rgb="FFFF0000"/>
      <name val="Arial"/>
      <family val="2"/>
    </font>
    <font>
      <i/>
      <sz val="10"/>
      <name val="Times New Roman"/>
      <family val="1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48"/>
      <name val="Arial"/>
      <family val="2"/>
    </font>
    <font>
      <u/>
      <sz val="11"/>
      <color theme="1"/>
      <name val="Calibri"/>
      <family val="2"/>
      <scheme val="minor"/>
    </font>
    <font>
      <sz val="10"/>
      <color rgb="FFFF00FF"/>
      <name val="Arial"/>
      <family val="2"/>
    </font>
    <font>
      <sz val="10"/>
      <color indexed="14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8"/>
      <color theme="1"/>
      <name val="Arial"/>
      <family val="2"/>
    </font>
    <font>
      <sz val="8"/>
      <color indexed="12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sz val="8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5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0" fontId="14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0" fontId="5" fillId="0" borderId="0"/>
    <xf numFmtId="0" fontId="16" fillId="0" borderId="0"/>
    <xf numFmtId="0" fontId="17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8" fillId="0" borderId="0"/>
    <xf numFmtId="0" fontId="2" fillId="0" borderId="0"/>
    <xf numFmtId="0" fontId="1" fillId="0" borderId="0"/>
  </cellStyleXfs>
  <cellXfs count="229">
    <xf numFmtId="0" fontId="0" fillId="0" borderId="0" xfId="0"/>
    <xf numFmtId="17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/>
    <xf numFmtId="5" fontId="2" fillId="0" borderId="0" xfId="0" applyNumberFormat="1" applyFont="1"/>
    <xf numFmtId="171" fontId="5" fillId="0" borderId="0" xfId="2" applyNumberFormat="1" applyFont="1" applyFill="1" applyAlignment="1">
      <alignment horizontal="center"/>
    </xf>
    <xf numFmtId="17" fontId="2" fillId="0" borderId="0" xfId="0" applyNumberFormat="1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3" fontId="2" fillId="0" borderId="0" xfId="1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7" fontId="2" fillId="0" borderId="0" xfId="0" applyNumberFormat="1" applyFont="1"/>
    <xf numFmtId="172" fontId="2" fillId="0" borderId="0" xfId="0" applyNumberFormat="1" applyFont="1" applyFill="1" applyAlignment="1">
      <alignment horizontal="center"/>
    </xf>
    <xf numFmtId="0" fontId="2" fillId="0" borderId="0" xfId="0" applyFont="1" applyFill="1"/>
    <xf numFmtId="0" fontId="0" fillId="0" borderId="0" xfId="0" applyFill="1"/>
    <xf numFmtId="17" fontId="2" fillId="0" borderId="0" xfId="0" applyNumberFormat="1" applyFont="1" applyFill="1" applyAlignment="1">
      <alignment horizontal="center"/>
    </xf>
    <xf numFmtId="5" fontId="5" fillId="0" borderId="0" xfId="0" applyNumberFormat="1" applyFont="1" applyFill="1" applyAlignment="1">
      <alignment horizontal="center"/>
    </xf>
    <xf numFmtId="170" fontId="2" fillId="0" borderId="0" xfId="0" applyNumberFormat="1" applyFont="1" applyFill="1" applyBorder="1" applyAlignment="1">
      <alignment horizontal="left"/>
    </xf>
    <xf numFmtId="0" fontId="2" fillId="0" borderId="0" xfId="3" applyFont="1" applyFill="1" applyBorder="1" applyAlignment="1" applyProtection="1"/>
    <xf numFmtId="7" fontId="12" fillId="0" borderId="0" xfId="2" applyNumberFormat="1" applyFont="1" applyBorder="1"/>
    <xf numFmtId="171" fontId="0" fillId="0" borderId="0" xfId="2" applyNumberFormat="1" applyFont="1" applyBorder="1"/>
    <xf numFmtId="0" fontId="4" fillId="0" borderId="0" xfId="0" applyFont="1" applyAlignment="1">
      <alignment horizontal="center"/>
    </xf>
    <xf numFmtId="0" fontId="24" fillId="0" borderId="0" xfId="0" applyFont="1"/>
    <xf numFmtId="0" fontId="0" fillId="0" borderId="0" xfId="0" applyAlignment="1">
      <alignment horizontal="center"/>
    </xf>
    <xf numFmtId="0" fontId="11" fillId="0" borderId="0" xfId="0" applyFont="1" applyProtection="1">
      <protection hidden="1"/>
    </xf>
    <xf numFmtId="7" fontId="0" fillId="0" borderId="0" xfId="0" applyNumberFormat="1"/>
    <xf numFmtId="165" fontId="2" fillId="0" borderId="0" xfId="0" applyNumberFormat="1" applyFont="1" applyAlignment="1" applyProtection="1">
      <alignment horizontal="left"/>
      <protection locked="0"/>
    </xf>
    <xf numFmtId="43" fontId="0" fillId="0" borderId="0" xfId="0" applyNumberFormat="1"/>
    <xf numFmtId="0" fontId="11" fillId="0" borderId="0" xfId="0" applyFont="1" applyAlignment="1" applyProtection="1">
      <alignment horizontal="center"/>
      <protection hidden="1"/>
    </xf>
    <xf numFmtId="0" fontId="2" fillId="0" borderId="4" xfId="0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7" fontId="23" fillId="0" borderId="0" xfId="0" applyNumberFormat="1" applyFont="1"/>
    <xf numFmtId="17" fontId="2" fillId="0" borderId="0" xfId="0" applyNumberFormat="1" applyFont="1" applyAlignment="1" applyProtection="1">
      <alignment horizontal="left"/>
      <protection locked="0"/>
    </xf>
    <xf numFmtId="0" fontId="11" fillId="0" borderId="0" xfId="0" applyFont="1"/>
    <xf numFmtId="0" fontId="11" fillId="0" borderId="0" xfId="0" applyFont="1" applyAlignment="1">
      <alignment horizontal="center"/>
    </xf>
    <xf numFmtId="17" fontId="23" fillId="0" borderId="0" xfId="0" applyNumberFormat="1" applyFont="1" applyAlignment="1">
      <alignment horizontal="left"/>
    </xf>
    <xf numFmtId="0" fontId="23" fillId="0" borderId="0" xfId="0" applyFont="1"/>
    <xf numFmtId="17" fontId="23" fillId="0" borderId="0" xfId="0" applyNumberFormat="1" applyFont="1" applyAlignment="1" applyProtection="1">
      <alignment horizontal="left"/>
      <protection locked="0"/>
    </xf>
    <xf numFmtId="2" fontId="23" fillId="0" borderId="0" xfId="0" applyNumberFormat="1" applyFont="1"/>
    <xf numFmtId="2" fontId="0" fillId="0" borderId="0" xfId="0" applyNumberFormat="1"/>
    <xf numFmtId="7" fontId="28" fillId="0" borderId="0" xfId="0" applyNumberFormat="1" applyFont="1"/>
    <xf numFmtId="171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39" fontId="0" fillId="0" borderId="0" xfId="0" applyNumberFormat="1"/>
    <xf numFmtId="4" fontId="0" fillId="0" borderId="0" xfId="0" applyNumberFormat="1"/>
    <xf numFmtId="0" fontId="0" fillId="0" borderId="0" xfId="0" applyFill="1" applyBorder="1"/>
    <xf numFmtId="178" fontId="19" fillId="0" borderId="0" xfId="1" applyNumberFormat="1" applyFont="1" applyFill="1" applyBorder="1"/>
    <xf numFmtId="0" fontId="2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3" fontId="0" fillId="0" borderId="0" xfId="0" applyNumberFormat="1" applyFill="1" applyBorder="1"/>
    <xf numFmtId="7" fontId="0" fillId="0" borderId="0" xfId="0" applyNumberFormat="1" applyFill="1" applyBorder="1"/>
    <xf numFmtId="37" fontId="19" fillId="0" borderId="0" xfId="0" applyNumberFormat="1" applyFont="1" applyFill="1" applyBorder="1"/>
    <xf numFmtId="178" fontId="0" fillId="0" borderId="0" xfId="0" applyNumberFormat="1" applyFill="1" applyBorder="1"/>
    <xf numFmtId="5" fontId="2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 vertical="justify" wrapText="1"/>
    </xf>
    <xf numFmtId="0" fontId="2" fillId="0" borderId="0" xfId="45"/>
    <xf numFmtId="7" fontId="23" fillId="0" borderId="0" xfId="0" applyNumberFormat="1" applyFont="1" applyFill="1"/>
    <xf numFmtId="0" fontId="23" fillId="0" borderId="0" xfId="0" applyFont="1" applyFill="1"/>
    <xf numFmtId="7" fontId="0" fillId="0" borderId="0" xfId="0" applyNumberFormat="1" applyFill="1"/>
    <xf numFmtId="5" fontId="2" fillId="0" borderId="0" xfId="45" applyNumberFormat="1" applyFill="1"/>
    <xf numFmtId="5" fontId="2" fillId="0" borderId="0" xfId="0" applyNumberFormat="1" applyFont="1" applyFill="1"/>
    <xf numFmtId="5" fontId="2" fillId="0" borderId="0" xfId="0" applyNumberFormat="1" applyFont="1" applyFill="1" applyAlignment="1" applyProtection="1">
      <alignment horizontal="right"/>
      <protection locked="0"/>
    </xf>
    <xf numFmtId="5" fontId="0" fillId="0" borderId="0" xfId="0" applyNumberFormat="1"/>
    <xf numFmtId="5" fontId="2" fillId="0" borderId="3" xfId="0" applyNumberFormat="1" applyFont="1" applyFill="1" applyBorder="1"/>
    <xf numFmtId="5" fontId="2" fillId="0" borderId="0" xfId="0" applyNumberFormat="1" applyFont="1" applyFill="1" applyAlignment="1">
      <alignment horizontal="right"/>
    </xf>
    <xf numFmtId="10" fontId="29" fillId="0" borderId="0" xfId="5" applyNumberFormat="1" applyFont="1" applyFill="1"/>
    <xf numFmtId="0" fontId="30" fillId="0" borderId="0" xfId="3" applyFont="1" applyFill="1" applyAlignment="1" applyProtection="1"/>
    <xf numFmtId="44" fontId="2" fillId="0" borderId="0" xfId="0" applyNumberFormat="1" applyFont="1" applyFill="1" applyAlignment="1">
      <alignment horizontal="center"/>
    </xf>
    <xf numFmtId="166" fontId="31" fillId="0" borderId="0" xfId="1" applyNumberFormat="1" applyFont="1" applyFill="1" applyAlignment="1">
      <alignment horizontal="right"/>
    </xf>
    <xf numFmtId="166" fontId="35" fillId="0" borderId="0" xfId="1" applyNumberFormat="1" applyFont="1" applyFill="1" applyAlignment="1">
      <alignment horizontal="right"/>
    </xf>
    <xf numFmtId="166" fontId="22" fillId="0" borderId="0" xfId="1" applyNumberFormat="1" applyFont="1" applyFill="1"/>
    <xf numFmtId="171" fontId="35" fillId="0" borderId="0" xfId="2" applyNumberFormat="1" applyFont="1" applyFill="1" applyAlignment="1">
      <alignment horizontal="right"/>
    </xf>
    <xf numFmtId="44" fontId="10" fillId="0" borderId="0" xfId="2" applyFont="1" applyFill="1"/>
    <xf numFmtId="0" fontId="2" fillId="0" borderId="0" xfId="0" applyFont="1" applyFill="1" applyAlignment="1">
      <alignment horizontal="center"/>
    </xf>
    <xf numFmtId="166" fontId="10" fillId="0" borderId="0" xfId="1" applyNumberFormat="1" applyFont="1"/>
    <xf numFmtId="166" fontId="32" fillId="0" borderId="0" xfId="1" applyNumberFormat="1" applyFont="1"/>
    <xf numFmtId="5" fontId="10" fillId="0" borderId="0" xfId="45" applyNumberFormat="1" applyFont="1"/>
    <xf numFmtId="166" fontId="22" fillId="0" borderId="0" xfId="1" applyNumberFormat="1" applyFont="1"/>
    <xf numFmtId="1" fontId="32" fillId="0" borderId="0" xfId="1" applyNumberFormat="1" applyFont="1" applyAlignment="1">
      <alignment horizontal="right"/>
    </xf>
    <xf numFmtId="0" fontId="4" fillId="0" borderId="0" xfId="0" applyFont="1" applyAlignment="1">
      <alignment horizontal="center"/>
    </xf>
    <xf numFmtId="164" fontId="2" fillId="0" borderId="0" xfId="0" applyNumberFormat="1" applyFont="1" applyFill="1" applyAlignment="1">
      <alignment horizontal="center"/>
    </xf>
    <xf numFmtId="7" fontId="2" fillId="0" borderId="0" xfId="0" applyNumberFormat="1" applyFont="1" applyFill="1" applyAlignment="1">
      <alignment horizontal="center"/>
    </xf>
    <xf numFmtId="37" fontId="2" fillId="0" borderId="0" xfId="0" applyNumberFormat="1" applyFont="1" applyFill="1" applyAlignment="1">
      <alignment horizontal="center"/>
    </xf>
    <xf numFmtId="3" fontId="2" fillId="0" borderId="0" xfId="0" applyNumberFormat="1" applyFont="1" applyFill="1" applyAlignment="1">
      <alignment horizontal="center"/>
    </xf>
    <xf numFmtId="168" fontId="2" fillId="0" borderId="0" xfId="0" applyNumberFormat="1" applyFont="1" applyFill="1" applyAlignment="1">
      <alignment horizontal="center"/>
    </xf>
    <xf numFmtId="39" fontId="2" fillId="0" borderId="0" xfId="0" applyNumberFormat="1" applyFont="1" applyFill="1" applyAlignment="1">
      <alignment horizontal="center"/>
    </xf>
    <xf numFmtId="175" fontId="5" fillId="0" borderId="0" xfId="0" applyNumberFormat="1" applyFont="1" applyFill="1" applyAlignment="1">
      <alignment horizontal="center"/>
    </xf>
    <xf numFmtId="171" fontId="0" fillId="0" borderId="0" xfId="2" applyNumberFormat="1" applyFont="1"/>
    <xf numFmtId="17" fontId="0" fillId="0" borderId="0" xfId="0" applyNumberFormat="1" applyAlignment="1">
      <alignment horizontal="left"/>
    </xf>
    <xf numFmtId="14" fontId="0" fillId="0" borderId="0" xfId="0" applyNumberFormat="1" applyAlignment="1">
      <alignment horizontal="center"/>
    </xf>
    <xf numFmtId="5" fontId="0" fillId="0" borderId="0" xfId="0" applyNumberFormat="1" applyAlignment="1">
      <alignment horizontal="center"/>
    </xf>
    <xf numFmtId="17" fontId="0" fillId="0" borderId="0" xfId="0" applyNumberFormat="1" applyAlignment="1">
      <alignment horizontal="center"/>
    </xf>
    <xf numFmtId="17" fontId="21" fillId="0" borderId="0" xfId="0" applyNumberFormat="1" applyFont="1" applyAlignment="1">
      <alignment horizontal="left"/>
    </xf>
    <xf numFmtId="43" fontId="5" fillId="0" borderId="0" xfId="0" applyNumberFormat="1" applyFont="1" applyAlignment="1">
      <alignment horizontal="center"/>
    </xf>
    <xf numFmtId="14" fontId="0" fillId="0" borderId="0" xfId="2" applyNumberFormat="1" applyFont="1"/>
    <xf numFmtId="175" fontId="5" fillId="0" borderId="0" xfId="2" applyNumberFormat="1" applyFont="1" applyAlignment="1">
      <alignment horizontal="center"/>
    </xf>
    <xf numFmtId="173" fontId="5" fillId="0" borderId="0" xfId="0" applyNumberFormat="1" applyFont="1" applyAlignment="1">
      <alignment horizontal="center"/>
    </xf>
    <xf numFmtId="171" fontId="5" fillId="0" borderId="0" xfId="2" applyNumberFormat="1" applyFont="1" applyAlignment="1">
      <alignment horizontal="center"/>
    </xf>
    <xf numFmtId="0" fontId="20" fillId="0" borderId="0" xfId="0" applyFont="1"/>
    <xf numFmtId="17" fontId="13" fillId="0" borderId="0" xfId="0" applyNumberFormat="1" applyFont="1" applyAlignment="1">
      <alignment horizontal="left"/>
    </xf>
    <xf numFmtId="0" fontId="0" fillId="0" borderId="0" xfId="0" applyAlignment="1">
      <alignment horizontal="centerContinuous"/>
    </xf>
    <xf numFmtId="5" fontId="0" fillId="0" borderId="0" xfId="0" applyNumberFormat="1" applyFill="1" applyAlignment="1">
      <alignment horizontal="center"/>
    </xf>
    <xf numFmtId="14" fontId="0" fillId="0" borderId="0" xfId="0" applyNumberFormat="1" applyFill="1" applyAlignment="1">
      <alignment horizontal="center"/>
    </xf>
    <xf numFmtId="5" fontId="2" fillId="0" borderId="0" xfId="0" applyNumberFormat="1" applyFont="1" applyFill="1" applyAlignment="1">
      <alignment horizontal="left"/>
    </xf>
    <xf numFmtId="5" fontId="2" fillId="0" borderId="5" xfId="0" applyNumberFormat="1" applyFont="1" applyFill="1" applyBorder="1" applyAlignment="1">
      <alignment horizontal="right"/>
    </xf>
    <xf numFmtId="7" fontId="11" fillId="0" borderId="0" xfId="0" applyNumberFormat="1" applyFont="1" applyFill="1" applyProtection="1">
      <protection hidden="1"/>
    </xf>
    <xf numFmtId="5" fontId="25" fillId="0" borderId="0" xfId="0" applyNumberFormat="1" applyFont="1" applyFill="1" applyAlignment="1">
      <alignment horizontal="right"/>
    </xf>
    <xf numFmtId="10" fontId="2" fillId="0" borderId="0" xfId="5" applyNumberFormat="1" applyFont="1" applyFill="1"/>
    <xf numFmtId="5" fontId="22" fillId="0" borderId="0" xfId="0" applyNumberFormat="1" applyFont="1" applyFill="1" applyAlignment="1">
      <alignment horizontal="right"/>
    </xf>
    <xf numFmtId="0" fontId="10" fillId="0" borderId="0" xfId="0" quotePrefix="1" applyFont="1" applyFill="1" applyAlignment="1">
      <alignment horizontal="center"/>
    </xf>
    <xf numFmtId="5" fontId="2" fillId="0" borderId="0" xfId="0" applyNumberFormat="1" applyFont="1" applyFill="1" applyAlignment="1" applyProtection="1">
      <alignment horizontal="left"/>
      <protection locked="0"/>
    </xf>
    <xf numFmtId="5" fontId="27" fillId="0" borderId="0" xfId="0" applyNumberFormat="1" applyFont="1" applyFill="1"/>
    <xf numFmtId="5" fontId="0" fillId="0" borderId="0" xfId="0" applyNumberFormat="1" applyFill="1"/>
    <xf numFmtId="0" fontId="10" fillId="0" borderId="0" xfId="45" applyFont="1"/>
    <xf numFmtId="0" fontId="6" fillId="0" borderId="0" xfId="45" applyFont="1" applyAlignment="1">
      <alignment horizontal="center"/>
    </xf>
    <xf numFmtId="0" fontId="22" fillId="0" borderId="0" xfId="45" applyFont="1"/>
    <xf numFmtId="17" fontId="22" fillId="0" borderId="0" xfId="45" applyNumberFormat="1" applyFont="1"/>
    <xf numFmtId="180" fontId="22" fillId="0" borderId="0" xfId="45" applyNumberFormat="1" applyFont="1"/>
    <xf numFmtId="0" fontId="10" fillId="0" borderId="0" xfId="45" applyFont="1" applyAlignment="1">
      <alignment wrapText="1"/>
    </xf>
    <xf numFmtId="0" fontId="34" fillId="0" borderId="0" xfId="45" applyFont="1" applyAlignment="1">
      <alignment horizontal="right"/>
    </xf>
    <xf numFmtId="0" fontId="33" fillId="0" borderId="0" xfId="45" applyFont="1" applyAlignment="1">
      <alignment horizontal="right"/>
    </xf>
    <xf numFmtId="43" fontId="10" fillId="0" borderId="0" xfId="45" applyNumberFormat="1" applyFont="1"/>
    <xf numFmtId="0" fontId="34" fillId="0" borderId="0" xfId="45" applyFont="1" applyAlignment="1">
      <alignment horizontal="right" wrapText="1"/>
    </xf>
    <xf numFmtId="0" fontId="34" fillId="0" borderId="0" xfId="45" applyFont="1" applyAlignment="1">
      <alignment wrapText="1"/>
    </xf>
    <xf numFmtId="166" fontId="32" fillId="0" borderId="0" xfId="1" applyNumberFormat="1" applyFont="1" applyAlignment="1">
      <alignment horizontal="right"/>
    </xf>
    <xf numFmtId="0" fontId="10" fillId="0" borderId="0" xfId="45" applyFont="1" applyAlignment="1">
      <alignment horizontal="center" vertical="center"/>
    </xf>
    <xf numFmtId="0" fontId="10" fillId="0" borderId="0" xfId="45" applyFont="1" applyAlignment="1">
      <alignment horizontal="left" wrapText="1"/>
    </xf>
    <xf numFmtId="0" fontId="10" fillId="0" borderId="0" xfId="45" applyFont="1" applyAlignment="1">
      <alignment horizontal="left" indent="3"/>
    </xf>
    <xf numFmtId="0" fontId="6" fillId="0" borderId="0" xfId="45" applyFont="1" applyFill="1" applyAlignment="1">
      <alignment horizontal="center"/>
    </xf>
    <xf numFmtId="0" fontId="22" fillId="0" borderId="0" xfId="45" applyFont="1" applyFill="1"/>
    <xf numFmtId="17" fontId="22" fillId="0" borderId="0" xfId="45" applyNumberFormat="1" applyFont="1" applyFill="1"/>
    <xf numFmtId="180" fontId="22" fillId="0" borderId="0" xfId="45" applyNumberFormat="1" applyFont="1" applyFill="1"/>
    <xf numFmtId="166" fontId="10" fillId="0" borderId="0" xfId="1" applyNumberFormat="1" applyFont="1" applyFill="1"/>
    <xf numFmtId="166" fontId="22" fillId="0" borderId="0" xfId="45" applyNumberFormat="1" applyFont="1" applyFill="1"/>
    <xf numFmtId="166" fontId="32" fillId="0" borderId="0" xfId="1" applyNumberFormat="1" applyFont="1" applyFill="1"/>
    <xf numFmtId="0" fontId="0" fillId="0" borderId="0" xfId="45" applyFont="1" applyFill="1"/>
    <xf numFmtId="0" fontId="2" fillId="0" borderId="0" xfId="45" applyFill="1"/>
    <xf numFmtId="5" fontId="10" fillId="0" borderId="0" xfId="45" applyNumberFormat="1" applyFont="1" applyFill="1"/>
    <xf numFmtId="171" fontId="22" fillId="0" borderId="0" xfId="2" applyNumberFormat="1" applyFont="1" applyFill="1"/>
    <xf numFmtId="171" fontId="22" fillId="0" borderId="0" xfId="45" applyNumberFormat="1" applyFont="1" applyFill="1"/>
    <xf numFmtId="43" fontId="10" fillId="0" borderId="0" xfId="45" applyNumberFormat="1" applyFont="1" applyFill="1"/>
    <xf numFmtId="43" fontId="22" fillId="0" borderId="0" xfId="45" applyNumberFormat="1" applyFont="1" applyFill="1"/>
    <xf numFmtId="166" fontId="2" fillId="0" borderId="0" xfId="45" applyNumberFormat="1" applyFill="1"/>
    <xf numFmtId="44" fontId="22" fillId="0" borderId="0" xfId="2" applyFont="1" applyFill="1"/>
    <xf numFmtId="0" fontId="10" fillId="0" borderId="0" xfId="45" applyFont="1" applyFill="1"/>
    <xf numFmtId="0" fontId="22" fillId="0" borderId="0" xfId="45" applyFont="1" applyFill="1" applyAlignment="1">
      <alignment horizontal="right"/>
    </xf>
    <xf numFmtId="169" fontId="22" fillId="0" borderId="0" xfId="2" applyNumberFormat="1" applyFont="1" applyFill="1"/>
    <xf numFmtId="169" fontId="22" fillId="0" borderId="0" xfId="45" applyNumberFormat="1" applyFont="1"/>
    <xf numFmtId="0" fontId="10" fillId="0" borderId="0" xfId="45" applyFont="1" applyFill="1" applyAlignment="1">
      <alignment wrapText="1"/>
    </xf>
    <xf numFmtId="166" fontId="22" fillId="0" borderId="0" xfId="45" applyNumberFormat="1" applyFont="1"/>
    <xf numFmtId="0" fontId="2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"/>
    </xf>
    <xf numFmtId="6" fontId="2" fillId="0" borderId="0" xfId="0" applyNumberFormat="1" applyFont="1" applyFill="1" applyAlignment="1">
      <alignment horizontal="centerContinuous"/>
    </xf>
    <xf numFmtId="5" fontId="2" fillId="0" borderId="0" xfId="0" applyNumberFormat="1" applyFont="1" applyFill="1" applyAlignment="1">
      <alignment horizontal="centerContinuous"/>
    </xf>
    <xf numFmtId="177" fontId="2" fillId="0" borderId="0" xfId="0" applyNumberFormat="1" applyFont="1" applyFill="1" applyAlignment="1">
      <alignment horizontal="center"/>
    </xf>
    <xf numFmtId="0" fontId="24" fillId="0" borderId="0" xfId="0" applyFont="1" applyFill="1"/>
    <xf numFmtId="0" fontId="1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 applyProtection="1">
      <alignment horizontal="center"/>
      <protection hidden="1"/>
    </xf>
    <xf numFmtId="17" fontId="3" fillId="0" borderId="0" xfId="0" applyNumberFormat="1" applyFont="1" applyFill="1" applyAlignment="1">
      <alignment horizontal="center"/>
    </xf>
    <xf numFmtId="0" fontId="7" fillId="0" borderId="0" xfId="0" applyFont="1" applyFill="1" applyProtection="1">
      <protection hidden="1"/>
    </xf>
    <xf numFmtId="0" fontId="7" fillId="0" borderId="0" xfId="0" applyFont="1" applyFill="1" applyAlignment="1" applyProtection="1">
      <alignment horizontal="center"/>
      <protection hidden="1"/>
    </xf>
    <xf numFmtId="0" fontId="7" fillId="0" borderId="0" xfId="0" applyFont="1" applyFill="1" applyAlignment="1">
      <alignment horizontal="center"/>
    </xf>
    <xf numFmtId="17" fontId="7" fillId="0" borderId="0" xfId="0" applyNumberFormat="1" applyFont="1" applyFill="1" applyAlignment="1">
      <alignment horizontal="center"/>
    </xf>
    <xf numFmtId="5" fontId="7" fillId="0" borderId="0" xfId="0" applyNumberFormat="1" applyFont="1" applyFill="1" applyAlignment="1">
      <alignment horizontal="center"/>
    </xf>
    <xf numFmtId="0" fontId="11" fillId="0" borderId="0" xfId="0" applyFont="1" applyFill="1" applyProtection="1">
      <protection hidden="1"/>
    </xf>
    <xf numFmtId="17" fontId="2" fillId="0" borderId="0" xfId="0" applyNumberFormat="1" applyFont="1" applyFill="1" applyAlignment="1" applyProtection="1">
      <alignment horizontal="left"/>
      <protection locked="0"/>
    </xf>
    <xf numFmtId="0" fontId="19" fillId="0" borderId="0" xfId="0" applyFont="1" applyFill="1"/>
    <xf numFmtId="165" fontId="2" fillId="0" borderId="0" xfId="0" applyNumberFormat="1" applyFont="1" applyFill="1" applyAlignment="1" applyProtection="1">
      <alignment horizontal="left"/>
      <protection locked="0"/>
    </xf>
    <xf numFmtId="3" fontId="2" fillId="0" borderId="0" xfId="0" applyNumberFormat="1" applyFont="1" applyFill="1" applyAlignment="1">
      <alignment horizontal="left"/>
    </xf>
    <xf numFmtId="4" fontId="2" fillId="0" borderId="0" xfId="0" applyNumberFormat="1" applyFont="1" applyFill="1" applyAlignment="1">
      <alignment horizontal="left"/>
    </xf>
    <xf numFmtId="9" fontId="2" fillId="0" borderId="0" xfId="5" applyFont="1" applyFill="1" applyAlignment="1">
      <alignment horizontal="center"/>
    </xf>
    <xf numFmtId="7" fontId="2" fillId="0" borderId="0" xfId="0" applyNumberFormat="1" applyFont="1" applyFill="1"/>
    <xf numFmtId="0" fontId="2" fillId="0" borderId="0" xfId="0" applyFont="1" applyFill="1" applyProtection="1">
      <protection hidden="1"/>
    </xf>
    <xf numFmtId="0" fontId="29" fillId="0" borderId="0" xfId="0" applyFont="1" applyFill="1" applyProtection="1">
      <protection hidden="1"/>
    </xf>
    <xf numFmtId="0" fontId="2" fillId="0" borderId="0" xfId="0" quotePrefix="1" applyFont="1" applyFill="1" applyProtection="1">
      <protection hidden="1"/>
    </xf>
    <xf numFmtId="0" fontId="29" fillId="0" borderId="0" xfId="0" quotePrefix="1" applyFont="1" applyFill="1" applyProtection="1">
      <protection hidden="1"/>
    </xf>
    <xf numFmtId="176" fontId="23" fillId="0" borderId="0" xfId="0" applyNumberFormat="1" applyFont="1" applyFill="1" applyAlignment="1" applyProtection="1">
      <alignment horizontal="center"/>
      <protection locked="0"/>
    </xf>
    <xf numFmtId="0" fontId="29" fillId="0" borderId="0" xfId="0" applyFont="1" applyFill="1"/>
    <xf numFmtId="0" fontId="2" fillId="0" borderId="0" xfId="4" applyFont="1" applyFill="1" applyAlignment="1"/>
    <xf numFmtId="0" fontId="0" fillId="0" borderId="0" xfId="0" applyFill="1" applyAlignment="1"/>
    <xf numFmtId="0" fontId="8" fillId="0" borderId="0" xfId="0" applyFont="1" applyFill="1"/>
    <xf numFmtId="0" fontId="7" fillId="0" borderId="1" xfId="0" applyFont="1" applyFill="1" applyBorder="1" applyAlignment="1">
      <alignment horizontal="centerContinuous"/>
    </xf>
    <xf numFmtId="0" fontId="2" fillId="0" borderId="3" xfId="0" applyFont="1" applyFill="1" applyBorder="1" applyAlignment="1">
      <alignment horizontal="centerContinuous"/>
    </xf>
    <xf numFmtId="0" fontId="2" fillId="0" borderId="2" xfId="0" applyFont="1" applyFill="1" applyBorder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3" fillId="0" borderId="4" xfId="0" applyFont="1" applyFill="1" applyBorder="1" applyAlignment="1">
      <alignment horizontal="center"/>
    </xf>
    <xf numFmtId="165" fontId="2" fillId="0" borderId="0" xfId="0" quotePrefix="1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1" fontId="2" fillId="0" borderId="0" xfId="0" quotePrefix="1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171" fontId="2" fillId="0" borderId="0" xfId="0" applyNumberFormat="1" applyFont="1" applyFill="1" applyAlignment="1">
      <alignment horizontal="center"/>
    </xf>
    <xf numFmtId="167" fontId="2" fillId="0" borderId="0" xfId="0" applyNumberFormat="1" applyFont="1" applyFill="1" applyAlignment="1">
      <alignment horizontal="center"/>
    </xf>
    <xf numFmtId="2" fontId="8" fillId="0" borderId="0" xfId="0" applyNumberFormat="1" applyFont="1" applyFill="1" applyAlignment="1">
      <alignment horizontal="center"/>
    </xf>
    <xf numFmtId="179" fontId="8" fillId="0" borderId="0" xfId="0" applyNumberFormat="1" applyFont="1" applyFill="1" applyAlignment="1">
      <alignment horizontal="center"/>
    </xf>
    <xf numFmtId="3" fontId="2" fillId="0" borderId="0" xfId="0" applyNumberFormat="1" applyFont="1" applyFill="1"/>
    <xf numFmtId="2" fontId="2" fillId="0" borderId="0" xfId="0" applyNumberFormat="1" applyFont="1" applyFill="1" applyAlignment="1">
      <alignment horizontal="center"/>
    </xf>
    <xf numFmtId="0" fontId="2" fillId="0" borderId="0" xfId="0" applyFont="1" applyFill="1" applyBorder="1"/>
    <xf numFmtId="0" fontId="2" fillId="0" borderId="0" xfId="0" quotePrefix="1" applyFont="1" applyFill="1" applyBorder="1"/>
    <xf numFmtId="0" fontId="3" fillId="0" borderId="0" xfId="0" applyFont="1" applyFill="1" applyBorder="1"/>
    <xf numFmtId="0" fontId="8" fillId="0" borderId="0" xfId="0" applyFont="1" applyFill="1" applyBorder="1"/>
    <xf numFmtId="175" fontId="5" fillId="0" borderId="0" xfId="2" applyNumberFormat="1" applyFont="1" applyFill="1" applyAlignment="1">
      <alignment horizontal="center"/>
    </xf>
    <xf numFmtId="0" fontId="5" fillId="0" borderId="0" xfId="0" applyFont="1" applyFill="1"/>
    <xf numFmtId="169" fontId="5" fillId="0" borderId="0" xfId="0" applyNumberFormat="1" applyFont="1" applyFill="1" applyAlignment="1">
      <alignment horizontal="center"/>
    </xf>
    <xf numFmtId="169" fontId="5" fillId="0" borderId="0" xfId="0" applyNumberFormat="1" applyFont="1" applyFill="1"/>
    <xf numFmtId="169" fontId="5" fillId="0" borderId="0" xfId="1" applyNumberFormat="1" applyFont="1" applyFill="1" applyAlignment="1">
      <alignment horizontal="center"/>
    </xf>
    <xf numFmtId="173" fontId="5" fillId="0" borderId="0" xfId="0" applyNumberFormat="1" applyFont="1" applyFill="1" applyAlignment="1">
      <alignment horizontal="center"/>
    </xf>
    <xf numFmtId="174" fontId="5" fillId="0" borderId="0" xfId="0" applyNumberFormat="1" applyFont="1" applyFill="1" applyAlignment="1">
      <alignment horizontal="center"/>
    </xf>
    <xf numFmtId="39" fontId="0" fillId="0" borderId="0" xfId="0" applyNumberFormat="1" applyFill="1"/>
    <xf numFmtId="44" fontId="0" fillId="0" borderId="0" xfId="2" applyFont="1" applyFill="1" applyBorder="1"/>
    <xf numFmtId="181" fontId="19" fillId="0" borderId="0" xfId="2" applyNumberFormat="1" applyFont="1" applyFill="1" applyBorder="1"/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45" applyFont="1" applyFill="1" applyAlignment="1">
      <alignment horizontal="center"/>
    </xf>
  </cellXfs>
  <cellStyles count="54">
    <cellStyle name="Comma" xfId="1" builtinId="3"/>
    <cellStyle name="Comma 2" xfId="7" xr:uid="{00000000-0005-0000-0000-000001000000}"/>
    <cellStyle name="Comma 2 2" xfId="17" xr:uid="{00000000-0005-0000-0000-000002000000}"/>
    <cellStyle name="Comma 2 3" xfId="16" xr:uid="{00000000-0005-0000-0000-000003000000}"/>
    <cellStyle name="Comma 3" xfId="18" xr:uid="{00000000-0005-0000-0000-000004000000}"/>
    <cellStyle name="Comma 3 2" xfId="43" xr:uid="{00000000-0005-0000-0000-000005000000}"/>
    <cellStyle name="Comma 3 3" xfId="37" xr:uid="{00000000-0005-0000-0000-000006000000}"/>
    <cellStyle name="Comma 4" xfId="19" xr:uid="{00000000-0005-0000-0000-000007000000}"/>
    <cellStyle name="Comma 5" xfId="36" xr:uid="{00000000-0005-0000-0000-000008000000}"/>
    <cellStyle name="Comma 6" xfId="32" xr:uid="{00000000-0005-0000-0000-000009000000}"/>
    <cellStyle name="Comma 7" xfId="15" xr:uid="{00000000-0005-0000-0000-00000A000000}"/>
    <cellStyle name="Comma 7 2" xfId="47" xr:uid="{00000000-0005-0000-0000-00000B000000}"/>
    <cellStyle name="Currency" xfId="2" builtinId="4"/>
    <cellStyle name="Currency 2" xfId="8" xr:uid="{00000000-0005-0000-0000-00000D000000}"/>
    <cellStyle name="Currency 2 2" xfId="22" xr:uid="{00000000-0005-0000-0000-00000E000000}"/>
    <cellStyle name="Currency 2 3" xfId="21" xr:uid="{00000000-0005-0000-0000-00000F000000}"/>
    <cellStyle name="Currency 3" xfId="23" xr:uid="{00000000-0005-0000-0000-000010000000}"/>
    <cellStyle name="Currency 3 2" xfId="44" xr:uid="{00000000-0005-0000-0000-000011000000}"/>
    <cellStyle name="Currency 3 3" xfId="39" xr:uid="{00000000-0005-0000-0000-000012000000}"/>
    <cellStyle name="Currency 4" xfId="24" xr:uid="{00000000-0005-0000-0000-000013000000}"/>
    <cellStyle name="Currency 5" xfId="38" xr:uid="{00000000-0005-0000-0000-000014000000}"/>
    <cellStyle name="Currency 6" xfId="33" xr:uid="{00000000-0005-0000-0000-000015000000}"/>
    <cellStyle name="Currency 7" xfId="20" xr:uid="{00000000-0005-0000-0000-000016000000}"/>
    <cellStyle name="Currency 7 2" xfId="48" xr:uid="{00000000-0005-0000-0000-000017000000}"/>
    <cellStyle name="Hyperlink" xfId="3" builtinId="8"/>
    <cellStyle name="Normal" xfId="0" builtinId="0"/>
    <cellStyle name="Normal 19 2" xfId="53" xr:uid="{6A405AF0-157C-446D-90E0-04F44BC01695}"/>
    <cellStyle name="Normal 2" xfId="6" xr:uid="{00000000-0005-0000-0000-00001A000000}"/>
    <cellStyle name="Normal 2 2" xfId="11" xr:uid="{00000000-0005-0000-0000-00001B000000}"/>
    <cellStyle name="Normal 2 2 2" xfId="45" xr:uid="{00000000-0005-0000-0000-00001C000000}"/>
    <cellStyle name="Normal 2 3" xfId="40" xr:uid="{00000000-0005-0000-0000-00001D000000}"/>
    <cellStyle name="Normal 2 4" xfId="25" xr:uid="{00000000-0005-0000-0000-00001E000000}"/>
    <cellStyle name="Normal 3" xfId="10" xr:uid="{00000000-0005-0000-0000-00001F000000}"/>
    <cellStyle name="Normal 4" xfId="12" xr:uid="{00000000-0005-0000-0000-000020000000}"/>
    <cellStyle name="Normal 4 2" xfId="35" xr:uid="{00000000-0005-0000-0000-000021000000}"/>
    <cellStyle name="Normal 498" xfId="52" xr:uid="{49854100-7494-469C-9B65-2F45F63CD142}"/>
    <cellStyle name="Normal 5" xfId="31" xr:uid="{00000000-0005-0000-0000-000022000000}"/>
    <cellStyle name="Normal 6" xfId="14" xr:uid="{00000000-0005-0000-0000-000023000000}"/>
    <cellStyle name="Normal 6 2" xfId="49" xr:uid="{00000000-0005-0000-0000-000024000000}"/>
    <cellStyle name="Normal 7" xfId="13" xr:uid="{00000000-0005-0000-0000-000025000000}"/>
    <cellStyle name="Normal 8" xfId="51" xr:uid="{9F5AED22-B648-4E6A-8197-15F2ACA1B195}"/>
    <cellStyle name="Normal_USF - FreshStart - Cumulative" xfId="4" xr:uid="{00000000-0005-0000-0000-000026000000}"/>
    <cellStyle name="Percent" xfId="5" builtinId="5"/>
    <cellStyle name="Percent 2" xfId="9" xr:uid="{00000000-0005-0000-0000-000028000000}"/>
    <cellStyle name="Percent 2 2" xfId="28" xr:uid="{00000000-0005-0000-0000-000029000000}"/>
    <cellStyle name="Percent 2 3" xfId="27" xr:uid="{00000000-0005-0000-0000-00002A000000}"/>
    <cellStyle name="Percent 3" xfId="29" xr:uid="{00000000-0005-0000-0000-00002B000000}"/>
    <cellStyle name="Percent 3 2" xfId="46" xr:uid="{00000000-0005-0000-0000-00002C000000}"/>
    <cellStyle name="Percent 3 3" xfId="42" xr:uid="{00000000-0005-0000-0000-00002D000000}"/>
    <cellStyle name="Percent 4" xfId="30" xr:uid="{00000000-0005-0000-0000-00002E000000}"/>
    <cellStyle name="Percent 5" xfId="41" xr:uid="{00000000-0005-0000-0000-00002F000000}"/>
    <cellStyle name="Percent 6" xfId="34" xr:uid="{00000000-0005-0000-0000-000030000000}"/>
    <cellStyle name="Percent 7" xfId="26" xr:uid="{00000000-0005-0000-0000-000031000000}"/>
    <cellStyle name="Percent 7 2" xfId="50" xr:uid="{00000000-0005-0000-0000-000032000000}"/>
  </cellStyles>
  <dxfs count="0"/>
  <tableStyles count="0" defaultTableStyle="TableStyleMedium9" defaultPivotStyle="PivotStyleLight16"/>
  <colors>
    <mruColors>
      <color rgb="FFD6009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federalreserve.gov/releases/h15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  <pageSetUpPr fitToPage="1"/>
  </sheetPr>
  <dimension ref="A1:AB36"/>
  <sheetViews>
    <sheetView tabSelected="1" zoomScale="90" zoomScaleNormal="90" zoomScaleSheetLayoutView="85" workbookViewId="0">
      <selection sqref="A1:Z1"/>
    </sheetView>
  </sheetViews>
  <sheetFormatPr defaultColWidth="9.140625" defaultRowHeight="12.75" x14ac:dyDescent="0.2"/>
  <cols>
    <col min="1" max="1" width="13.85546875" style="191" customWidth="1"/>
    <col min="2" max="2" width="14.140625" style="191" customWidth="1"/>
    <col min="3" max="3" width="1.85546875" style="191" customWidth="1"/>
    <col min="4" max="4" width="12.7109375" style="191" customWidth="1"/>
    <col min="5" max="5" width="2.85546875" style="191" customWidth="1"/>
    <col min="6" max="6" width="15.42578125" style="191" customWidth="1"/>
    <col min="7" max="7" width="6.5703125" style="191" bestFit="1" customWidth="1"/>
    <col min="8" max="8" width="15.42578125" style="191" bestFit="1" customWidth="1"/>
    <col min="9" max="9" width="2.85546875" style="191" customWidth="1"/>
    <col min="10" max="10" width="9.5703125" style="191" bestFit="1" customWidth="1"/>
    <col min="11" max="11" width="2.85546875" style="191" customWidth="1"/>
    <col min="12" max="12" width="14.5703125" style="191" bestFit="1" customWidth="1"/>
    <col min="13" max="13" width="4.140625" style="191" customWidth="1"/>
    <col min="14" max="14" width="14.5703125" style="191" customWidth="1"/>
    <col min="15" max="15" width="6.85546875" style="191" customWidth="1"/>
    <col min="16" max="16" width="15.42578125" style="191" customWidth="1"/>
    <col min="17" max="17" width="2.85546875" style="191" customWidth="1"/>
    <col min="18" max="18" width="14.85546875" style="191" bestFit="1" customWidth="1"/>
    <col min="19" max="19" width="2.85546875" style="191" customWidth="1"/>
    <col min="20" max="20" width="12" style="191" bestFit="1" customWidth="1"/>
    <col min="21" max="21" width="2.85546875" style="191" customWidth="1"/>
    <col min="22" max="22" width="9.85546875" style="191" customWidth="1"/>
    <col min="23" max="23" width="2.85546875" style="191" customWidth="1"/>
    <col min="24" max="24" width="14.85546875" style="191" bestFit="1" customWidth="1"/>
    <col min="25" max="25" width="2.85546875" style="191" customWidth="1"/>
    <col min="26" max="26" width="14.85546875" style="191" customWidth="1"/>
    <col min="27" max="27" width="2.42578125" style="191" customWidth="1"/>
    <col min="28" max="16384" width="9.140625" style="191"/>
  </cols>
  <sheetData>
    <row r="1" spans="1:28" ht="18" x14ac:dyDescent="0.25">
      <c r="A1" s="224" t="s">
        <v>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16"/>
      <c r="AB1" s="16"/>
    </row>
    <row r="2" spans="1:28" ht="18" x14ac:dyDescent="0.25">
      <c r="A2" s="224" t="s">
        <v>1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16"/>
      <c r="AB2" s="16"/>
    </row>
    <row r="4" spans="1:28" x14ac:dyDescent="0.2">
      <c r="A4" s="1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 t="s">
        <v>2</v>
      </c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6" t="s">
        <v>2</v>
      </c>
      <c r="AA4" s="16"/>
      <c r="AB4" s="16"/>
    </row>
    <row r="5" spans="1:28" ht="15.75" x14ac:dyDescent="0.25">
      <c r="A5" s="16"/>
      <c r="B5" s="192" t="s">
        <v>3</v>
      </c>
      <c r="C5" s="193"/>
      <c r="D5" s="193"/>
      <c r="E5" s="193"/>
      <c r="F5" s="194"/>
      <c r="G5" s="159"/>
      <c r="H5" s="192" t="s">
        <v>4</v>
      </c>
      <c r="I5" s="193"/>
      <c r="J5" s="193"/>
      <c r="K5" s="193"/>
      <c r="L5" s="194"/>
      <c r="M5" s="166"/>
      <c r="N5" s="166" t="s">
        <v>5</v>
      </c>
      <c r="O5" s="16"/>
      <c r="P5" s="221" t="s">
        <v>3</v>
      </c>
      <c r="Q5" s="222"/>
      <c r="R5" s="223"/>
      <c r="S5" s="195"/>
      <c r="T5" s="221" t="s">
        <v>4</v>
      </c>
      <c r="U5" s="222"/>
      <c r="V5" s="222"/>
      <c r="W5" s="222"/>
      <c r="X5" s="223"/>
      <c r="Y5" s="195"/>
      <c r="Z5" s="166" t="s">
        <v>6</v>
      </c>
      <c r="AA5" s="16"/>
      <c r="AB5" s="16"/>
    </row>
    <row r="6" spans="1:28" x14ac:dyDescent="0.2">
      <c r="A6" s="16"/>
      <c r="B6" s="196" t="s">
        <v>7</v>
      </c>
      <c r="C6" s="166"/>
      <c r="D6" s="196" t="s">
        <v>8</v>
      </c>
      <c r="E6" s="166"/>
      <c r="F6" s="196" t="s">
        <v>9</v>
      </c>
      <c r="G6" s="166"/>
      <c r="H6" s="196" t="s">
        <v>7</v>
      </c>
      <c r="I6" s="166"/>
      <c r="J6" s="196" t="s">
        <v>8</v>
      </c>
      <c r="K6" s="166"/>
      <c r="L6" s="196" t="s">
        <v>9</v>
      </c>
      <c r="M6" s="166"/>
      <c r="N6" s="196" t="s">
        <v>9</v>
      </c>
      <c r="O6" s="16"/>
      <c r="P6" s="196" t="s">
        <v>10</v>
      </c>
      <c r="Q6" s="166"/>
      <c r="R6" s="196" t="s">
        <v>11</v>
      </c>
      <c r="S6" s="166"/>
      <c r="T6" s="196" t="s">
        <v>10</v>
      </c>
      <c r="U6" s="166"/>
      <c r="V6" s="196" t="s">
        <v>12</v>
      </c>
      <c r="W6" s="166"/>
      <c r="X6" s="196" t="s">
        <v>11</v>
      </c>
      <c r="Y6" s="166"/>
      <c r="Z6" s="196" t="s">
        <v>10</v>
      </c>
      <c r="AA6" s="16"/>
      <c r="AB6" s="16"/>
    </row>
    <row r="8" spans="1:28" x14ac:dyDescent="0.2">
      <c r="A8" s="18"/>
      <c r="B8" s="90"/>
      <c r="C8" s="61"/>
      <c r="D8" s="88"/>
      <c r="E8" s="61"/>
      <c r="F8" s="61"/>
      <c r="G8" s="89"/>
      <c r="H8" s="90"/>
      <c r="I8" s="61"/>
      <c r="J8" s="88"/>
      <c r="K8" s="61"/>
      <c r="L8" s="61"/>
      <c r="M8" s="61"/>
      <c r="N8" s="61"/>
      <c r="O8" s="81"/>
      <c r="P8" s="61"/>
      <c r="Q8" s="93"/>
      <c r="R8" s="197"/>
      <c r="S8" s="198"/>
      <c r="T8" s="61"/>
      <c r="U8" s="61"/>
      <c r="V8" s="199"/>
      <c r="W8" s="200"/>
      <c r="X8" s="197"/>
      <c r="Y8" s="198"/>
      <c r="Z8" s="61"/>
      <c r="AA8" s="16"/>
      <c r="AB8" s="16"/>
    </row>
    <row r="9" spans="1:28" x14ac:dyDescent="0.2">
      <c r="A9" s="18">
        <v>45566</v>
      </c>
      <c r="B9" s="90">
        <v>23020753</v>
      </c>
      <c r="C9" s="16"/>
      <c r="D9" s="88">
        <f>IF($B9=0,0,F9/$B9)</f>
        <v>1.6355570558443507E-2</v>
      </c>
      <c r="E9" s="16"/>
      <c r="F9" s="201">
        <v>376517.55000000005</v>
      </c>
      <c r="G9" s="16"/>
      <c r="H9" s="10">
        <f>B9</f>
        <v>23020753</v>
      </c>
      <c r="I9" s="16"/>
      <c r="J9" s="88">
        <f>IF($B9=0,0,L9/$B9)</f>
        <v>5.3060762174026192E-3</v>
      </c>
      <c r="K9" s="16"/>
      <c r="L9" s="201">
        <v>122149.87</v>
      </c>
      <c r="M9" s="16"/>
      <c r="N9" s="61">
        <f t="shared" ref="N9:N20" si="0">F9+L9</f>
        <v>498667.42000000004</v>
      </c>
      <c r="O9" s="16"/>
      <c r="P9" s="61">
        <f t="shared" ref="P9:P14" si="1">F9</f>
        <v>376517.55000000005</v>
      </c>
      <c r="Q9" s="16"/>
      <c r="R9" s="15">
        <v>45604</v>
      </c>
      <c r="S9" s="16"/>
      <c r="T9" s="61">
        <f t="shared" ref="T9:T14" si="2">L9</f>
        <v>122149.87</v>
      </c>
      <c r="U9" s="16"/>
      <c r="V9" s="81" t="s">
        <v>13</v>
      </c>
      <c r="W9" s="15"/>
      <c r="X9" s="15">
        <f>R9</f>
        <v>45604</v>
      </c>
      <c r="Y9" s="16"/>
      <c r="Z9" s="61">
        <f t="shared" ref="Z9:Z14" si="3">+P9+T9</f>
        <v>498667.42000000004</v>
      </c>
      <c r="AA9" s="16"/>
      <c r="AB9" s="16"/>
    </row>
    <row r="10" spans="1:28" x14ac:dyDescent="0.2">
      <c r="A10" s="18">
        <v>45597</v>
      </c>
      <c r="B10" s="90">
        <v>31174816</v>
      </c>
      <c r="C10" s="16"/>
      <c r="D10" s="88">
        <f t="shared" ref="D10:D20" si="4">IF($B10=0,0,F10/$B10)</f>
        <v>1.9492564126120264E-2</v>
      </c>
      <c r="E10" s="16"/>
      <c r="F10" s="201">
        <v>607677.1</v>
      </c>
      <c r="G10" s="16"/>
      <c r="H10" s="10">
        <f t="shared" ref="H10:H20" si="5">B10</f>
        <v>31174816</v>
      </c>
      <c r="I10" s="16"/>
      <c r="J10" s="88">
        <f t="shared" ref="J10:J20" si="6">IF($B10=0,0,L10/$B10)</f>
        <v>5.3635546718222814E-3</v>
      </c>
      <c r="K10" s="16"/>
      <c r="L10" s="201">
        <v>167207.83000000002</v>
      </c>
      <c r="M10" s="16"/>
      <c r="N10" s="61">
        <f t="shared" si="0"/>
        <v>774884.92999999993</v>
      </c>
      <c r="O10" s="16"/>
      <c r="P10" s="61">
        <f t="shared" si="1"/>
        <v>607677.1</v>
      </c>
      <c r="Q10" s="16"/>
      <c r="R10" s="15">
        <v>45635</v>
      </c>
      <c r="S10" s="16"/>
      <c r="T10" s="61">
        <f t="shared" si="2"/>
        <v>167207.83000000002</v>
      </c>
      <c r="U10" s="16"/>
      <c r="V10" s="81" t="s">
        <v>13</v>
      </c>
      <c r="W10" s="16"/>
      <c r="X10" s="15">
        <f t="shared" ref="X10:X11" si="7">R10</f>
        <v>45635</v>
      </c>
      <c r="Y10" s="16"/>
      <c r="Z10" s="61">
        <f t="shared" si="3"/>
        <v>774884.92999999993</v>
      </c>
      <c r="AA10" s="16"/>
      <c r="AB10" s="16"/>
    </row>
    <row r="11" spans="1:28" x14ac:dyDescent="0.2">
      <c r="A11" s="18">
        <v>45627</v>
      </c>
      <c r="B11" s="90">
        <v>62674006</v>
      </c>
      <c r="C11" s="16"/>
      <c r="D11" s="88">
        <f t="shared" si="4"/>
        <v>1.9724549440800071E-2</v>
      </c>
      <c r="E11" s="16"/>
      <c r="F11" s="201">
        <v>1236216.5300000003</v>
      </c>
      <c r="G11" s="16"/>
      <c r="H11" s="10">
        <f t="shared" si="5"/>
        <v>62674006</v>
      </c>
      <c r="I11" s="16"/>
      <c r="J11" s="88">
        <f t="shared" si="6"/>
        <v>5.441913350807669E-3</v>
      </c>
      <c r="K11" s="16"/>
      <c r="L11" s="201">
        <v>341066.50999999995</v>
      </c>
      <c r="M11" s="16"/>
      <c r="N11" s="61">
        <f t="shared" si="0"/>
        <v>1577283.0400000003</v>
      </c>
      <c r="O11" s="16"/>
      <c r="P11" s="61">
        <f t="shared" si="1"/>
        <v>1236216.5300000003</v>
      </c>
      <c r="Q11" s="16"/>
      <c r="R11" s="15">
        <v>45666</v>
      </c>
      <c r="S11" s="16"/>
      <c r="T11" s="61">
        <f t="shared" si="2"/>
        <v>341066.50999999995</v>
      </c>
      <c r="U11" s="16"/>
      <c r="V11" s="81" t="s">
        <v>13</v>
      </c>
      <c r="W11" s="16"/>
      <c r="X11" s="15">
        <f t="shared" si="7"/>
        <v>45666</v>
      </c>
      <c r="Y11" s="16"/>
      <c r="Z11" s="61">
        <f t="shared" si="3"/>
        <v>1577283.0400000003</v>
      </c>
      <c r="AA11" s="16"/>
      <c r="AB11" s="16"/>
    </row>
    <row r="12" spans="1:28" x14ac:dyDescent="0.2">
      <c r="A12" s="18">
        <v>45658</v>
      </c>
      <c r="B12" s="90">
        <v>0</v>
      </c>
      <c r="C12" s="16"/>
      <c r="D12" s="88">
        <f t="shared" si="4"/>
        <v>0</v>
      </c>
      <c r="E12" s="16"/>
      <c r="F12" s="75">
        <v>0</v>
      </c>
      <c r="G12" s="16"/>
      <c r="H12" s="10">
        <f t="shared" si="5"/>
        <v>0</v>
      </c>
      <c r="I12" s="16"/>
      <c r="J12" s="88">
        <f t="shared" si="6"/>
        <v>0</v>
      </c>
      <c r="K12" s="16"/>
      <c r="L12" s="75">
        <v>0</v>
      </c>
      <c r="M12" s="16"/>
      <c r="N12" s="61">
        <f t="shared" si="0"/>
        <v>0</v>
      </c>
      <c r="O12" s="16"/>
      <c r="P12" s="61">
        <f t="shared" si="1"/>
        <v>0</v>
      </c>
      <c r="Q12" s="16"/>
      <c r="R12" s="15"/>
      <c r="S12" s="16"/>
      <c r="T12" s="61">
        <f t="shared" si="2"/>
        <v>0</v>
      </c>
      <c r="U12" s="16"/>
      <c r="V12" s="81" t="s">
        <v>13</v>
      </c>
      <c r="W12" s="16"/>
      <c r="X12" s="15"/>
      <c r="Y12" s="16"/>
      <c r="Z12" s="61">
        <f t="shared" si="3"/>
        <v>0</v>
      </c>
      <c r="AA12" s="16"/>
      <c r="AB12" s="16"/>
    </row>
    <row r="13" spans="1:28" x14ac:dyDescent="0.2">
      <c r="A13" s="18">
        <v>45689</v>
      </c>
      <c r="B13" s="90">
        <v>0</v>
      </c>
      <c r="C13" s="16"/>
      <c r="D13" s="88">
        <f t="shared" si="4"/>
        <v>0</v>
      </c>
      <c r="E13" s="16"/>
      <c r="F13" s="75">
        <v>0</v>
      </c>
      <c r="G13" s="16"/>
      <c r="H13" s="10">
        <f t="shared" si="5"/>
        <v>0</v>
      </c>
      <c r="I13" s="16"/>
      <c r="J13" s="88">
        <f t="shared" si="6"/>
        <v>0</v>
      </c>
      <c r="K13" s="16"/>
      <c r="L13" s="75">
        <v>0</v>
      </c>
      <c r="M13" s="16"/>
      <c r="N13" s="61">
        <f t="shared" si="0"/>
        <v>0</v>
      </c>
      <c r="O13" s="16"/>
      <c r="P13" s="61">
        <f t="shared" si="1"/>
        <v>0</v>
      </c>
      <c r="Q13" s="16"/>
      <c r="R13" s="15"/>
      <c r="S13" s="16"/>
      <c r="T13" s="61">
        <f t="shared" si="2"/>
        <v>0</v>
      </c>
      <c r="U13" s="16"/>
      <c r="V13" s="81" t="s">
        <v>13</v>
      </c>
      <c r="W13" s="16"/>
      <c r="X13" s="15"/>
      <c r="Y13" s="16"/>
      <c r="Z13" s="61">
        <f t="shared" si="3"/>
        <v>0</v>
      </c>
      <c r="AA13" s="16"/>
      <c r="AB13" s="16"/>
    </row>
    <row r="14" spans="1:28" x14ac:dyDescent="0.2">
      <c r="A14" s="18">
        <v>45717</v>
      </c>
      <c r="B14" s="90">
        <v>0</v>
      </c>
      <c r="C14" s="16"/>
      <c r="D14" s="88">
        <f t="shared" si="4"/>
        <v>0</v>
      </c>
      <c r="E14" s="16"/>
      <c r="F14" s="75">
        <v>0</v>
      </c>
      <c r="G14" s="16"/>
      <c r="H14" s="10">
        <f t="shared" si="5"/>
        <v>0</v>
      </c>
      <c r="I14" s="16"/>
      <c r="J14" s="88">
        <f t="shared" si="6"/>
        <v>0</v>
      </c>
      <c r="K14" s="16"/>
      <c r="L14" s="75">
        <v>0</v>
      </c>
      <c r="M14" s="16"/>
      <c r="N14" s="61">
        <f t="shared" si="0"/>
        <v>0</v>
      </c>
      <c r="O14" s="16"/>
      <c r="P14" s="61">
        <f t="shared" si="1"/>
        <v>0</v>
      </c>
      <c r="Q14" s="16"/>
      <c r="R14" s="15"/>
      <c r="S14" s="16"/>
      <c r="T14" s="61">
        <f t="shared" si="2"/>
        <v>0</v>
      </c>
      <c r="U14" s="16"/>
      <c r="V14" s="81" t="s">
        <v>13</v>
      </c>
      <c r="W14" s="16"/>
      <c r="X14" s="15"/>
      <c r="Y14" s="16"/>
      <c r="Z14" s="61">
        <f t="shared" si="3"/>
        <v>0</v>
      </c>
    </row>
    <row r="15" spans="1:28" x14ac:dyDescent="0.2">
      <c r="A15" s="18">
        <v>45748</v>
      </c>
      <c r="B15" s="90">
        <v>0</v>
      </c>
      <c r="C15" s="16"/>
      <c r="D15" s="88">
        <f t="shared" si="4"/>
        <v>0</v>
      </c>
      <c r="E15" s="16"/>
      <c r="F15" s="75">
        <v>0</v>
      </c>
      <c r="G15" s="16"/>
      <c r="H15" s="10">
        <f t="shared" si="5"/>
        <v>0</v>
      </c>
      <c r="I15" s="16"/>
      <c r="J15" s="88">
        <f t="shared" si="6"/>
        <v>0</v>
      </c>
      <c r="K15" s="16"/>
      <c r="L15" s="75">
        <v>0</v>
      </c>
      <c r="M15" s="16"/>
      <c r="N15" s="61">
        <f t="shared" si="0"/>
        <v>0</v>
      </c>
      <c r="O15" s="16"/>
      <c r="P15" s="61">
        <f t="shared" ref="P15:P20" si="8">F15</f>
        <v>0</v>
      </c>
      <c r="Q15" s="16"/>
      <c r="R15" s="15"/>
      <c r="S15" s="16"/>
      <c r="T15" s="61">
        <f t="shared" ref="T15:T20" si="9">L15</f>
        <v>0</v>
      </c>
      <c r="U15" s="16"/>
      <c r="V15" s="81" t="s">
        <v>13</v>
      </c>
      <c r="W15" s="16"/>
      <c r="X15" s="15"/>
      <c r="Y15" s="16"/>
      <c r="Z15" s="61">
        <f t="shared" ref="Z15:Z20" si="10">+P15+T15</f>
        <v>0</v>
      </c>
    </row>
    <row r="16" spans="1:28" x14ac:dyDescent="0.2">
      <c r="A16" s="18">
        <v>45778</v>
      </c>
      <c r="B16" s="90">
        <v>0</v>
      </c>
      <c r="C16" s="16"/>
      <c r="D16" s="88">
        <f t="shared" si="4"/>
        <v>0</v>
      </c>
      <c r="E16" s="16"/>
      <c r="F16" s="75">
        <v>0</v>
      </c>
      <c r="G16" s="16"/>
      <c r="H16" s="10">
        <f t="shared" si="5"/>
        <v>0</v>
      </c>
      <c r="I16" s="16"/>
      <c r="J16" s="88">
        <f t="shared" si="6"/>
        <v>0</v>
      </c>
      <c r="K16" s="16"/>
      <c r="L16" s="75">
        <v>0</v>
      </c>
      <c r="M16" s="16"/>
      <c r="N16" s="61">
        <f>F16+L16</f>
        <v>0</v>
      </c>
      <c r="O16" s="16"/>
      <c r="P16" s="61">
        <f t="shared" si="8"/>
        <v>0</v>
      </c>
      <c r="Q16" s="16"/>
      <c r="R16" s="15"/>
      <c r="S16" s="16"/>
      <c r="T16" s="61">
        <f t="shared" si="9"/>
        <v>0</v>
      </c>
      <c r="U16" s="16"/>
      <c r="V16" s="81" t="s">
        <v>13</v>
      </c>
      <c r="W16" s="16"/>
      <c r="X16" s="15"/>
      <c r="Y16" s="16"/>
      <c r="Z16" s="61">
        <f t="shared" si="10"/>
        <v>0</v>
      </c>
    </row>
    <row r="17" spans="1:26" x14ac:dyDescent="0.2">
      <c r="A17" s="18">
        <v>45809</v>
      </c>
      <c r="B17" s="90">
        <v>0</v>
      </c>
      <c r="C17" s="16"/>
      <c r="D17" s="88">
        <f t="shared" si="4"/>
        <v>0</v>
      </c>
      <c r="E17" s="16"/>
      <c r="F17" s="75">
        <v>0</v>
      </c>
      <c r="G17" s="16"/>
      <c r="H17" s="10">
        <f t="shared" si="5"/>
        <v>0</v>
      </c>
      <c r="I17" s="16"/>
      <c r="J17" s="88">
        <f t="shared" si="6"/>
        <v>0</v>
      </c>
      <c r="K17" s="16"/>
      <c r="L17" s="75">
        <v>0</v>
      </c>
      <c r="M17" s="16"/>
      <c r="N17" s="61">
        <f t="shared" si="0"/>
        <v>0</v>
      </c>
      <c r="O17" s="16"/>
      <c r="P17" s="61">
        <f t="shared" si="8"/>
        <v>0</v>
      </c>
      <c r="Q17" s="16"/>
      <c r="R17" s="15"/>
      <c r="S17" s="16"/>
      <c r="T17" s="61">
        <f t="shared" si="9"/>
        <v>0</v>
      </c>
      <c r="U17" s="16"/>
      <c r="V17" s="81" t="s">
        <v>13</v>
      </c>
      <c r="W17" s="16"/>
      <c r="X17" s="15"/>
      <c r="Y17" s="16"/>
      <c r="Z17" s="61">
        <f t="shared" si="10"/>
        <v>0</v>
      </c>
    </row>
    <row r="18" spans="1:26" x14ac:dyDescent="0.2">
      <c r="A18" s="18">
        <v>45839</v>
      </c>
      <c r="B18" s="90">
        <v>0</v>
      </c>
      <c r="C18" s="16"/>
      <c r="D18" s="88">
        <f t="shared" si="4"/>
        <v>0</v>
      </c>
      <c r="E18" s="16"/>
      <c r="F18" s="75">
        <v>0</v>
      </c>
      <c r="G18" s="16"/>
      <c r="H18" s="10">
        <f t="shared" si="5"/>
        <v>0</v>
      </c>
      <c r="I18" s="16"/>
      <c r="J18" s="88">
        <f t="shared" si="6"/>
        <v>0</v>
      </c>
      <c r="K18" s="16"/>
      <c r="L18" s="75">
        <v>0</v>
      </c>
      <c r="M18" s="16"/>
      <c r="N18" s="61">
        <f t="shared" si="0"/>
        <v>0</v>
      </c>
      <c r="O18" s="16"/>
      <c r="P18" s="61">
        <f t="shared" si="8"/>
        <v>0</v>
      </c>
      <c r="Q18" s="16"/>
      <c r="R18" s="15"/>
      <c r="S18" s="16"/>
      <c r="T18" s="61">
        <f t="shared" si="9"/>
        <v>0</v>
      </c>
      <c r="U18" s="16"/>
      <c r="V18" s="81" t="s">
        <v>13</v>
      </c>
      <c r="W18" s="16"/>
      <c r="X18" s="15"/>
      <c r="Y18" s="16"/>
      <c r="Z18" s="61">
        <f t="shared" si="10"/>
        <v>0</v>
      </c>
    </row>
    <row r="19" spans="1:26" x14ac:dyDescent="0.2">
      <c r="A19" s="18">
        <v>45870</v>
      </c>
      <c r="B19" s="90">
        <v>0</v>
      </c>
      <c r="C19" s="16"/>
      <c r="D19" s="88">
        <f t="shared" si="4"/>
        <v>0</v>
      </c>
      <c r="E19" s="16"/>
      <c r="F19" s="75">
        <v>0</v>
      </c>
      <c r="G19" s="16"/>
      <c r="H19" s="10">
        <f t="shared" si="5"/>
        <v>0</v>
      </c>
      <c r="I19" s="16"/>
      <c r="J19" s="88">
        <f t="shared" si="6"/>
        <v>0</v>
      </c>
      <c r="K19" s="16"/>
      <c r="L19" s="75">
        <v>0</v>
      </c>
      <c r="M19" s="16"/>
      <c r="N19" s="61">
        <f t="shared" si="0"/>
        <v>0</v>
      </c>
      <c r="O19" s="16"/>
      <c r="P19" s="61">
        <f t="shared" si="8"/>
        <v>0</v>
      </c>
      <c r="Q19" s="16"/>
      <c r="R19" s="15"/>
      <c r="S19" s="16"/>
      <c r="T19" s="61">
        <f t="shared" si="9"/>
        <v>0</v>
      </c>
      <c r="U19" s="16"/>
      <c r="V19" s="81" t="s">
        <v>13</v>
      </c>
      <c r="W19" s="16"/>
      <c r="X19" s="15"/>
      <c r="Y19" s="16"/>
      <c r="Z19" s="61">
        <f t="shared" si="10"/>
        <v>0</v>
      </c>
    </row>
    <row r="20" spans="1:26" x14ac:dyDescent="0.2">
      <c r="A20" s="18">
        <v>45901</v>
      </c>
      <c r="B20" s="90">
        <v>0</v>
      </c>
      <c r="C20" s="16"/>
      <c r="D20" s="88">
        <f t="shared" si="4"/>
        <v>0</v>
      </c>
      <c r="E20" s="16"/>
      <c r="F20" s="75">
        <v>0</v>
      </c>
      <c r="G20" s="16"/>
      <c r="H20" s="10">
        <f t="shared" si="5"/>
        <v>0</v>
      </c>
      <c r="I20" s="16"/>
      <c r="J20" s="88">
        <f t="shared" si="6"/>
        <v>0</v>
      </c>
      <c r="K20" s="16"/>
      <c r="L20" s="75">
        <v>0</v>
      </c>
      <c r="M20" s="16"/>
      <c r="N20" s="61">
        <f t="shared" si="0"/>
        <v>0</v>
      </c>
      <c r="O20" s="16"/>
      <c r="P20" s="61">
        <f t="shared" si="8"/>
        <v>0</v>
      </c>
      <c r="Q20" s="16"/>
      <c r="R20" s="15"/>
      <c r="S20" s="16"/>
      <c r="T20" s="61">
        <f t="shared" si="9"/>
        <v>0</v>
      </c>
      <c r="U20" s="16"/>
      <c r="V20" s="81" t="s">
        <v>13</v>
      </c>
      <c r="W20" s="16"/>
      <c r="X20" s="15"/>
      <c r="Y20" s="16"/>
      <c r="Z20" s="61">
        <f t="shared" si="10"/>
        <v>0</v>
      </c>
    </row>
    <row r="21" spans="1:26" x14ac:dyDescent="0.2">
      <c r="A21" s="18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61"/>
      <c r="O21" s="16"/>
      <c r="P21" s="61"/>
      <c r="Q21" s="16"/>
      <c r="R21" s="15"/>
      <c r="S21" s="16"/>
      <c r="T21" s="61"/>
      <c r="U21" s="16"/>
      <c r="V21" s="81"/>
      <c r="W21" s="16"/>
      <c r="X21" s="15"/>
      <c r="Y21" s="16"/>
      <c r="Z21" s="61"/>
    </row>
    <row r="22" spans="1:26" x14ac:dyDescent="0.2">
      <c r="A22" s="18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61"/>
      <c r="O22" s="16"/>
      <c r="P22" s="61"/>
      <c r="Q22" s="16"/>
      <c r="R22" s="15"/>
      <c r="S22" s="16"/>
      <c r="T22" s="61"/>
      <c r="U22" s="16"/>
      <c r="V22" s="81"/>
      <c r="W22" s="16"/>
      <c r="X22" s="15"/>
      <c r="Y22" s="16"/>
      <c r="Z22" s="61"/>
    </row>
    <row r="23" spans="1:26" x14ac:dyDescent="0.2">
      <c r="A23" s="18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61"/>
      <c r="O23" s="16"/>
      <c r="P23" s="61"/>
      <c r="Q23" s="16"/>
      <c r="R23" s="15"/>
      <c r="S23" s="16"/>
      <c r="T23" s="61"/>
      <c r="U23" s="16"/>
      <c r="V23" s="81"/>
      <c r="W23" s="16"/>
      <c r="X23" s="15"/>
      <c r="Y23" s="16"/>
      <c r="Z23" s="61"/>
    </row>
    <row r="24" spans="1:26" x14ac:dyDescent="0.2">
      <c r="A24" s="81" t="s">
        <v>2</v>
      </c>
      <c r="B24" s="90">
        <f>SUM(B9:B23)</f>
        <v>116869575</v>
      </c>
      <c r="C24" s="91"/>
      <c r="D24" s="202"/>
      <c r="E24" s="91"/>
      <c r="F24" s="61">
        <f>SUM(F9:F23)</f>
        <v>2220411.1800000002</v>
      </c>
      <c r="G24" s="89"/>
      <c r="H24" s="90">
        <f>SUM(H9:H23)</f>
        <v>116869575</v>
      </c>
      <c r="I24" s="91"/>
      <c r="J24" s="92"/>
      <c r="K24" s="91"/>
      <c r="L24" s="61">
        <f>SUM(L9:L23)</f>
        <v>630424.21</v>
      </c>
      <c r="M24" s="91"/>
      <c r="N24" s="61">
        <f>SUM(N9:N23)</f>
        <v>2850835.3900000006</v>
      </c>
      <c r="O24" s="81"/>
      <c r="P24" s="61">
        <f>SUM(P9:P23)</f>
        <v>2220411.1800000002</v>
      </c>
      <c r="Q24" s="93"/>
      <c r="R24" s="81"/>
      <c r="S24" s="81"/>
      <c r="T24" s="61">
        <f>SUM(T9:T23)</f>
        <v>630424.21</v>
      </c>
      <c r="U24" s="61"/>
      <c r="V24" s="81"/>
      <c r="W24" s="81"/>
      <c r="X24" s="81"/>
      <c r="Y24" s="81"/>
      <c r="Z24" s="61">
        <f>SUM(Z9:Z23)</f>
        <v>2850835.3900000006</v>
      </c>
    </row>
    <row r="25" spans="1:26" x14ac:dyDescent="0.2">
      <c r="A25" s="16"/>
      <c r="B25" s="90"/>
      <c r="C25" s="91"/>
      <c r="D25" s="202"/>
      <c r="E25" s="91"/>
      <c r="F25" s="61"/>
      <c r="G25" s="89"/>
      <c r="H25" s="91"/>
      <c r="I25" s="91"/>
      <c r="J25" s="92"/>
      <c r="K25" s="91"/>
      <c r="L25" s="61"/>
      <c r="M25" s="91"/>
      <c r="N25" s="61"/>
      <c r="O25" s="81"/>
      <c r="P25" s="61"/>
      <c r="Q25" s="93"/>
      <c r="R25" s="81"/>
      <c r="S25" s="81"/>
      <c r="T25" s="61"/>
      <c r="U25" s="91"/>
      <c r="V25" s="81"/>
      <c r="W25" s="81"/>
      <c r="X25" s="81"/>
      <c r="Y25" s="81"/>
      <c r="Z25" s="61"/>
    </row>
    <row r="26" spans="1:26" x14ac:dyDescent="0.2">
      <c r="B26" s="203"/>
      <c r="C26" s="203"/>
      <c r="D26" s="203"/>
      <c r="E26" s="203"/>
      <c r="F26" s="203"/>
      <c r="G26" s="203"/>
      <c r="H26" s="203"/>
      <c r="I26" s="203"/>
      <c r="J26" s="204"/>
      <c r="K26" s="203"/>
      <c r="L26" s="203"/>
    </row>
    <row r="27" spans="1:26" x14ac:dyDescent="0.2">
      <c r="A27" s="205" t="s">
        <v>67</v>
      </c>
      <c r="B27" s="203"/>
      <c r="C27" s="206"/>
      <c r="D27" s="206"/>
      <c r="E27" s="206"/>
      <c r="F27" s="203"/>
      <c r="G27" s="206"/>
      <c r="H27" s="203"/>
      <c r="I27" s="206"/>
      <c r="J27" s="204"/>
      <c r="K27" s="206"/>
      <c r="L27" s="203"/>
      <c r="M27" s="205"/>
      <c r="N27" s="205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x14ac:dyDescent="0.2">
      <c r="A28" s="205" t="s">
        <v>68</v>
      </c>
      <c r="B28" s="16"/>
      <c r="C28" s="16"/>
      <c r="D28" s="16"/>
      <c r="E28" s="16"/>
      <c r="F28" s="205"/>
      <c r="G28" s="16"/>
      <c r="H28" s="16"/>
      <c r="I28" s="16"/>
      <c r="J28" s="204"/>
      <c r="K28" s="16"/>
      <c r="L28" s="205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x14ac:dyDescent="0.2">
      <c r="A29" s="207"/>
      <c r="B29" s="207"/>
      <c r="C29" s="207"/>
      <c r="D29" s="207"/>
      <c r="E29" s="16"/>
      <c r="F29" s="205"/>
      <c r="G29" s="16"/>
      <c r="H29" s="16"/>
      <c r="I29" s="16"/>
      <c r="J29" s="204"/>
      <c r="K29" s="16"/>
      <c r="L29" s="205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x14ac:dyDescent="0.2">
      <c r="A30" s="207"/>
      <c r="B30" s="20"/>
      <c r="C30" s="207"/>
      <c r="D30" s="207"/>
      <c r="E30" s="16"/>
      <c r="F30" s="16"/>
      <c r="G30" s="16"/>
      <c r="H30" s="16"/>
      <c r="I30" s="16"/>
      <c r="J30" s="204"/>
      <c r="K30" s="16"/>
      <c r="L30" s="16"/>
      <c r="M30" s="16"/>
      <c r="N30" s="16"/>
    </row>
    <row r="31" spans="1:26" x14ac:dyDescent="0.2">
      <c r="A31" s="207"/>
      <c r="B31" s="207"/>
      <c r="C31" s="207"/>
      <c r="D31" s="207"/>
      <c r="E31" s="16"/>
      <c r="F31" s="16"/>
      <c r="G31" s="16"/>
      <c r="H31" s="16"/>
      <c r="I31" s="16"/>
      <c r="J31" s="204"/>
      <c r="K31" s="16"/>
      <c r="L31" s="16"/>
      <c r="M31" s="16"/>
      <c r="N31" s="16"/>
    </row>
    <row r="32" spans="1:26" x14ac:dyDescent="0.2">
      <c r="A32" s="207"/>
      <c r="B32" s="208"/>
      <c r="C32" s="207"/>
      <c r="D32" s="209"/>
      <c r="E32" s="16"/>
      <c r="F32" s="16"/>
      <c r="G32" s="16"/>
      <c r="H32" s="16"/>
      <c r="I32" s="16"/>
      <c r="J32" s="204"/>
      <c r="K32" s="16"/>
      <c r="L32" s="16"/>
      <c r="M32" s="16"/>
      <c r="N32" s="16"/>
    </row>
    <row r="33" spans="1:14" x14ac:dyDescent="0.2">
      <c r="A33" s="207"/>
      <c r="B33" s="21"/>
      <c r="C33" s="207"/>
      <c r="D33" s="207"/>
      <c r="E33" s="16"/>
      <c r="F33" s="16"/>
      <c r="G33" s="16"/>
      <c r="H33" s="16"/>
      <c r="I33" s="16"/>
      <c r="J33" s="204"/>
      <c r="K33" s="16"/>
      <c r="L33" s="16"/>
      <c r="M33" s="16"/>
      <c r="N33" s="16"/>
    </row>
    <row r="34" spans="1:14" x14ac:dyDescent="0.2">
      <c r="A34" s="210"/>
      <c r="B34" s="210"/>
      <c r="C34" s="210"/>
      <c r="D34" s="210"/>
      <c r="J34" s="204"/>
    </row>
    <row r="35" spans="1:14" x14ac:dyDescent="0.2">
      <c r="A35" s="210"/>
      <c r="B35" s="210"/>
      <c r="C35" s="210"/>
      <c r="D35" s="210"/>
      <c r="J35" s="204"/>
    </row>
    <row r="36" spans="1:14" x14ac:dyDescent="0.2">
      <c r="J36" s="204"/>
    </row>
  </sheetData>
  <mergeCells count="4">
    <mergeCell ref="P5:R5"/>
    <mergeCell ref="A1:Z1"/>
    <mergeCell ref="A2:Z2"/>
    <mergeCell ref="T5:X5"/>
  </mergeCells>
  <phoneticPr fontId="0" type="noConversion"/>
  <printOptions horizontalCentered="1"/>
  <pageMargins left="0.66" right="0.75" top="1" bottom="1" header="0.5" footer="0.5"/>
  <pageSetup scale="5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U34"/>
  <sheetViews>
    <sheetView zoomScale="72" zoomScaleNormal="72" zoomScaleSheetLayoutView="70" workbookViewId="0">
      <selection sqref="A1:K1"/>
    </sheetView>
  </sheetViews>
  <sheetFormatPr defaultColWidth="9.140625" defaultRowHeight="12.75" x14ac:dyDescent="0.2"/>
  <cols>
    <col min="1" max="1" width="14" customWidth="1"/>
    <col min="2" max="2" width="15.7109375" customWidth="1"/>
    <col min="3" max="3" width="16.85546875" bestFit="1" customWidth="1"/>
    <col min="4" max="4" width="2.85546875" customWidth="1"/>
    <col min="5" max="5" width="15.5703125" customWidth="1"/>
    <col min="6" max="6" width="2.85546875" customWidth="1"/>
    <col min="7" max="7" width="16.42578125" bestFit="1" customWidth="1"/>
    <col min="8" max="8" width="2.85546875" customWidth="1"/>
    <col min="9" max="9" width="17.140625" customWidth="1"/>
    <col min="10" max="10" width="2.85546875" customWidth="1"/>
    <col min="11" max="11" width="17.42578125" bestFit="1" customWidth="1"/>
    <col min="12" max="12" width="6.42578125" customWidth="1"/>
  </cols>
  <sheetData>
    <row r="1" spans="1:21" ht="18" x14ac:dyDescent="0.25">
      <c r="A1" s="227" t="s">
        <v>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108"/>
    </row>
    <row r="2" spans="1:21" ht="18" x14ac:dyDescent="0.25">
      <c r="A2" s="227" t="s">
        <v>14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108"/>
    </row>
    <row r="3" spans="1:21" x14ac:dyDescent="0.2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5" spans="1:21" ht="15.75" x14ac:dyDescent="0.25">
      <c r="C5" s="87" t="s">
        <v>3</v>
      </c>
      <c r="D5" s="87"/>
      <c r="F5" s="87"/>
      <c r="G5" s="225" t="s">
        <v>15</v>
      </c>
      <c r="H5" s="226"/>
      <c r="I5" s="226"/>
      <c r="J5" s="2"/>
      <c r="K5" s="2"/>
    </row>
    <row r="6" spans="1:21" ht="15.75" x14ac:dyDescent="0.25">
      <c r="C6" s="87" t="s">
        <v>16</v>
      </c>
      <c r="D6" s="87"/>
      <c r="E6" s="87" t="s">
        <v>17</v>
      </c>
      <c r="F6" s="87"/>
      <c r="G6" s="225" t="s">
        <v>18</v>
      </c>
      <c r="H6" s="226"/>
      <c r="I6" s="226"/>
      <c r="J6" s="87"/>
      <c r="K6" s="87" t="s">
        <v>19</v>
      </c>
      <c r="L6" s="87"/>
      <c r="M6" s="8"/>
      <c r="N6" s="8"/>
      <c r="O6" s="8"/>
      <c r="P6" s="8"/>
      <c r="Q6" s="8"/>
      <c r="R6" s="8"/>
      <c r="S6" s="8"/>
      <c r="T6" s="8"/>
      <c r="U6" s="8"/>
    </row>
    <row r="7" spans="1:21" ht="15.75" x14ac:dyDescent="0.25">
      <c r="C7" s="13" t="s">
        <v>20</v>
      </c>
      <c r="D7" s="87"/>
      <c r="E7" s="13" t="s">
        <v>21</v>
      </c>
      <c r="F7" s="87"/>
      <c r="G7" s="13" t="s">
        <v>22</v>
      </c>
      <c r="H7" s="87"/>
      <c r="I7" s="13" t="s">
        <v>11</v>
      </c>
      <c r="J7" s="87"/>
      <c r="K7" s="13" t="s">
        <v>23</v>
      </c>
      <c r="L7" s="87"/>
      <c r="M7" s="8"/>
      <c r="N7" s="8"/>
      <c r="O7" s="8"/>
      <c r="P7" s="8"/>
      <c r="Q7" s="8"/>
      <c r="R7" s="8"/>
      <c r="S7" s="8"/>
      <c r="T7" s="8"/>
      <c r="U7" s="8"/>
    </row>
    <row r="8" spans="1:21" x14ac:dyDescent="0.2">
      <c r="C8" s="17"/>
      <c r="D8" s="17"/>
      <c r="E8" s="17"/>
      <c r="F8" s="17"/>
      <c r="G8" s="17"/>
      <c r="H8" s="17"/>
      <c r="I8" s="17"/>
      <c r="J8" s="17"/>
      <c r="K8" s="17"/>
    </row>
    <row r="9" spans="1:21" ht="15" x14ac:dyDescent="0.2">
      <c r="A9" s="107" t="s">
        <v>111</v>
      </c>
      <c r="B9" s="106"/>
      <c r="C9" s="212"/>
      <c r="D9" s="212"/>
      <c r="E9" s="212"/>
      <c r="F9" s="212"/>
      <c r="G9" s="212"/>
      <c r="H9" s="212"/>
      <c r="I9" s="212"/>
      <c r="J9" s="212"/>
      <c r="K9" s="6">
        <v>2851498.64</v>
      </c>
      <c r="L9" s="105"/>
    </row>
    <row r="10" spans="1:21" ht="15" x14ac:dyDescent="0.2">
      <c r="A10" s="1"/>
      <c r="C10" s="213"/>
      <c r="D10" s="214"/>
      <c r="E10" s="215"/>
      <c r="F10" s="212"/>
      <c r="G10" s="213"/>
      <c r="H10" s="212"/>
      <c r="I10" s="216"/>
      <c r="J10" s="17"/>
      <c r="K10" s="6"/>
      <c r="L10" s="105"/>
    </row>
    <row r="11" spans="1:21" ht="15" x14ac:dyDescent="0.2">
      <c r="A11" s="1">
        <f>'Billing &amp; Remittance Summary'!A9</f>
        <v>45566</v>
      </c>
      <c r="C11" s="211">
        <v>690902.05999999994</v>
      </c>
      <c r="D11" s="17"/>
      <c r="E11" s="6">
        <v>300483.5</v>
      </c>
      <c r="F11" s="17"/>
      <c r="G11" s="211">
        <v>-200888.87</v>
      </c>
      <c r="H11" s="17"/>
      <c r="I11" s="216">
        <f t="shared" ref="I11:I22" si="0">+A11</f>
        <v>45566</v>
      </c>
      <c r="J11" s="17"/>
      <c r="K11" s="6">
        <f>C11+E11+G11</f>
        <v>790496.69</v>
      </c>
      <c r="L11" s="105"/>
    </row>
    <row r="12" spans="1:21" ht="15" x14ac:dyDescent="0.2">
      <c r="A12" s="1">
        <f>'Billing &amp; Remittance Summary'!A10</f>
        <v>45597</v>
      </c>
      <c r="C12" s="211">
        <v>473954.58999999997</v>
      </c>
      <c r="D12" s="17"/>
      <c r="E12" s="6">
        <v>262422.55</v>
      </c>
      <c r="F12" s="17"/>
      <c r="G12" s="211">
        <v>-207431.91</v>
      </c>
      <c r="H12" s="17"/>
      <c r="I12" s="216">
        <f t="shared" si="0"/>
        <v>45597</v>
      </c>
      <c r="J12" s="17"/>
      <c r="K12" s="6">
        <f t="shared" ref="K12:K22" si="1">C12+E12+G12</f>
        <v>528945.22999999986</v>
      </c>
      <c r="L12" s="105"/>
    </row>
    <row r="13" spans="1:21" ht="15" x14ac:dyDescent="0.2">
      <c r="A13" s="1">
        <f>'Billing &amp; Remittance Summary'!A11</f>
        <v>45627</v>
      </c>
      <c r="C13" s="211">
        <v>496083.33999999997</v>
      </c>
      <c r="D13" s="17"/>
      <c r="E13" s="211">
        <v>248435.62</v>
      </c>
      <c r="F13" s="17"/>
      <c r="G13" s="211">
        <v>-475058.76926058333</v>
      </c>
      <c r="H13" s="17"/>
      <c r="I13" s="216">
        <f t="shared" si="0"/>
        <v>45627</v>
      </c>
      <c r="J13" s="17"/>
      <c r="K13" s="6">
        <f>C13+E13+G13</f>
        <v>269460.19073941663</v>
      </c>
      <c r="L13" s="105"/>
    </row>
    <row r="14" spans="1:21" ht="15" x14ac:dyDescent="0.2">
      <c r="A14" s="1">
        <f>'Billing &amp; Remittance Summary'!A12</f>
        <v>45658</v>
      </c>
      <c r="C14" s="211">
        <v>0</v>
      </c>
      <c r="D14" s="212"/>
      <c r="E14" s="211">
        <v>0</v>
      </c>
      <c r="F14" s="217"/>
      <c r="G14" s="211">
        <v>0</v>
      </c>
      <c r="H14" s="212"/>
      <c r="I14" s="216">
        <f t="shared" si="0"/>
        <v>45658</v>
      </c>
      <c r="J14" s="17"/>
      <c r="K14" s="6">
        <f t="shared" si="1"/>
        <v>0</v>
      </c>
      <c r="L14" s="105"/>
    </row>
    <row r="15" spans="1:21" ht="15" x14ac:dyDescent="0.2">
      <c r="A15" s="1">
        <f>'Billing &amp; Remittance Summary'!A13</f>
        <v>45689</v>
      </c>
      <c r="C15" s="211">
        <v>0</v>
      </c>
      <c r="D15" s="17"/>
      <c r="E15" s="211">
        <v>0</v>
      </c>
      <c r="F15" s="17"/>
      <c r="G15" s="211">
        <v>0</v>
      </c>
      <c r="H15" s="17"/>
      <c r="I15" s="216">
        <f t="shared" si="0"/>
        <v>45689</v>
      </c>
      <c r="J15" s="17"/>
      <c r="K15" s="6">
        <f t="shared" si="1"/>
        <v>0</v>
      </c>
      <c r="L15" s="105"/>
    </row>
    <row r="16" spans="1:21" ht="15" x14ac:dyDescent="0.2">
      <c r="A16" s="1">
        <f>'Billing &amp; Remittance Summary'!A14</f>
        <v>45717</v>
      </c>
      <c r="C16" s="103">
        <v>0</v>
      </c>
      <c r="E16" s="103">
        <v>0</v>
      </c>
      <c r="G16" s="103">
        <v>0</v>
      </c>
      <c r="I16" s="104">
        <f t="shared" si="0"/>
        <v>45717</v>
      </c>
      <c r="K16" s="105">
        <f t="shared" si="1"/>
        <v>0</v>
      </c>
      <c r="L16" s="105"/>
    </row>
    <row r="17" spans="1:14" ht="15" x14ac:dyDescent="0.2">
      <c r="A17" s="1">
        <f>'Billing &amp; Remittance Summary'!A15</f>
        <v>45748</v>
      </c>
      <c r="C17" s="103">
        <v>0</v>
      </c>
      <c r="D17" s="3"/>
      <c r="E17" s="103">
        <v>0</v>
      </c>
      <c r="F17" s="3"/>
      <c r="G17" s="103">
        <v>0</v>
      </c>
      <c r="H17" s="3"/>
      <c r="I17" s="104">
        <f t="shared" si="0"/>
        <v>45748</v>
      </c>
      <c r="J17" s="3"/>
      <c r="K17" s="105">
        <f t="shared" si="1"/>
        <v>0</v>
      </c>
      <c r="L17" s="105"/>
    </row>
    <row r="18" spans="1:14" ht="15" x14ac:dyDescent="0.2">
      <c r="A18" s="1">
        <f>'Billing &amp; Remittance Summary'!A16</f>
        <v>45778</v>
      </c>
      <c r="C18" s="103">
        <v>0</v>
      </c>
      <c r="D18" s="3"/>
      <c r="E18" s="103">
        <v>0</v>
      </c>
      <c r="F18" s="3"/>
      <c r="G18" s="103">
        <v>0</v>
      </c>
      <c r="H18" s="3"/>
      <c r="I18" s="104">
        <f t="shared" si="0"/>
        <v>45778</v>
      </c>
      <c r="J18" s="3"/>
      <c r="K18" s="105">
        <f t="shared" si="1"/>
        <v>0</v>
      </c>
      <c r="L18" s="105"/>
      <c r="N18" s="102"/>
    </row>
    <row r="19" spans="1:14" ht="15" x14ac:dyDescent="0.2">
      <c r="A19" s="1">
        <f>'Billing &amp; Remittance Summary'!A17</f>
        <v>45809</v>
      </c>
      <c r="C19" s="103">
        <v>0</v>
      </c>
      <c r="D19" s="3"/>
      <c r="E19" s="103">
        <v>0</v>
      </c>
      <c r="F19" s="3"/>
      <c r="G19" s="103">
        <v>0</v>
      </c>
      <c r="H19" s="3"/>
      <c r="I19" s="104">
        <f t="shared" si="0"/>
        <v>45809</v>
      </c>
      <c r="J19" s="3"/>
      <c r="K19" s="105">
        <f t="shared" si="1"/>
        <v>0</v>
      </c>
      <c r="L19" s="105"/>
      <c r="N19" s="102"/>
    </row>
    <row r="20" spans="1:14" ht="15" x14ac:dyDescent="0.2">
      <c r="A20" s="1">
        <f>'Billing &amp; Remittance Summary'!A18</f>
        <v>45839</v>
      </c>
      <c r="C20" s="103">
        <v>0</v>
      </c>
      <c r="D20" s="101"/>
      <c r="E20" s="103">
        <v>0</v>
      </c>
      <c r="G20" s="103">
        <v>0</v>
      </c>
      <c r="I20" s="104">
        <f t="shared" si="0"/>
        <v>45839</v>
      </c>
      <c r="K20" s="105">
        <f t="shared" si="1"/>
        <v>0</v>
      </c>
      <c r="L20" s="105"/>
      <c r="N20" s="95"/>
    </row>
    <row r="21" spans="1:14" ht="15" x14ac:dyDescent="0.2">
      <c r="A21" s="1">
        <f>'Billing &amp; Remittance Summary'!A19</f>
        <v>45870</v>
      </c>
      <c r="C21" s="103">
        <v>0</v>
      </c>
      <c r="D21" s="101"/>
      <c r="E21" s="103">
        <v>0</v>
      </c>
      <c r="G21" s="103">
        <v>0</v>
      </c>
      <c r="I21" s="104">
        <f t="shared" si="0"/>
        <v>45870</v>
      </c>
      <c r="K21" s="105">
        <f t="shared" si="1"/>
        <v>0</v>
      </c>
      <c r="L21" s="105"/>
    </row>
    <row r="22" spans="1:14" ht="15" x14ac:dyDescent="0.2">
      <c r="A22" s="1">
        <f>'Billing &amp; Remittance Summary'!A20</f>
        <v>45901</v>
      </c>
      <c r="C22" s="103">
        <v>0</v>
      </c>
      <c r="D22" s="101"/>
      <c r="E22" s="103">
        <v>0</v>
      </c>
      <c r="G22" s="103">
        <v>0</v>
      </c>
      <c r="I22" s="104">
        <f t="shared" si="0"/>
        <v>45901</v>
      </c>
      <c r="K22" s="105">
        <f t="shared" si="1"/>
        <v>0</v>
      </c>
      <c r="L22" s="105"/>
    </row>
    <row r="23" spans="1:14" ht="15" x14ac:dyDescent="0.2">
      <c r="K23" s="95"/>
      <c r="L23" s="105"/>
    </row>
    <row r="24" spans="1:14" s="2" customFormat="1" ht="15" x14ac:dyDescent="0.2">
      <c r="A24" s="3" t="s">
        <v>2</v>
      </c>
      <c r="C24" s="6">
        <f>SUM(C11:C22)</f>
        <v>1660939.9899999998</v>
      </c>
      <c r="D24" s="6"/>
      <c r="E24" s="6">
        <f>SUM(E11:E22)</f>
        <v>811341.67</v>
      </c>
      <c r="F24" s="19"/>
      <c r="G24" s="94">
        <f>SUM(G11:G22)</f>
        <v>-883379.54926058336</v>
      </c>
      <c r="H24" s="19"/>
      <c r="I24" s="19"/>
      <c r="J24" s="19"/>
      <c r="K24" s="6">
        <f>SUM(K9:K22)</f>
        <v>4440400.750739417</v>
      </c>
      <c r="L24" s="6"/>
    </row>
    <row r="25" spans="1:14" x14ac:dyDescent="0.2">
      <c r="A25" s="99"/>
      <c r="B25" s="99"/>
      <c r="C25" s="109"/>
      <c r="D25" s="109"/>
      <c r="E25" s="109"/>
      <c r="F25" s="109"/>
      <c r="G25" s="109"/>
      <c r="H25" s="109"/>
      <c r="I25" s="110"/>
      <c r="J25" s="109"/>
      <c r="K25" s="109"/>
      <c r="L25" s="109"/>
    </row>
    <row r="26" spans="1:14" x14ac:dyDescent="0.2">
      <c r="A26" s="100"/>
      <c r="B26" s="99"/>
      <c r="C26" s="98"/>
      <c r="D26" s="98"/>
      <c r="E26" s="98"/>
      <c r="F26" s="98"/>
      <c r="G26" s="98"/>
      <c r="H26" s="98"/>
      <c r="I26" s="97"/>
      <c r="J26" s="98"/>
      <c r="K26" s="98"/>
    </row>
    <row r="27" spans="1:14" x14ac:dyDescent="0.2">
      <c r="A27" s="100"/>
      <c r="B27" s="99"/>
      <c r="C27" s="98"/>
      <c r="D27" s="98"/>
      <c r="E27" s="98"/>
      <c r="F27" s="98"/>
      <c r="G27" s="98"/>
      <c r="H27" s="98"/>
      <c r="I27" s="97"/>
      <c r="J27" s="98"/>
    </row>
    <row r="28" spans="1:14" x14ac:dyDescent="0.2">
      <c r="A28" s="96"/>
      <c r="B28" s="99"/>
      <c r="C28" s="98"/>
      <c r="D28" s="70"/>
      <c r="E28" s="70"/>
      <c r="F28" s="70"/>
      <c r="G28" s="98"/>
      <c r="H28" s="70"/>
      <c r="I28" s="98"/>
      <c r="J28" s="70"/>
      <c r="K28" s="98"/>
    </row>
    <row r="29" spans="1:14" x14ac:dyDescent="0.2">
      <c r="E29" s="70"/>
      <c r="F29" s="70"/>
      <c r="G29" s="98"/>
      <c r="H29" s="70"/>
      <c r="I29" s="98"/>
      <c r="J29" s="70"/>
      <c r="K29" s="98"/>
    </row>
    <row r="30" spans="1:14" x14ac:dyDescent="0.2">
      <c r="E30" s="70"/>
      <c r="F30" s="70"/>
      <c r="G30" s="98"/>
      <c r="H30" s="70"/>
      <c r="I30" s="98"/>
      <c r="J30" s="70"/>
      <c r="K30" s="98"/>
    </row>
    <row r="31" spans="1:14" x14ac:dyDescent="0.2">
      <c r="H31" s="70"/>
      <c r="I31" s="70"/>
      <c r="J31" s="70"/>
      <c r="K31" s="70"/>
    </row>
    <row r="33" spans="8:11" x14ac:dyDescent="0.2">
      <c r="H33" s="48"/>
      <c r="I33" s="48"/>
      <c r="J33" s="48"/>
      <c r="K33" s="48"/>
    </row>
    <row r="34" spans="8:11" x14ac:dyDescent="0.2">
      <c r="H34" s="48"/>
      <c r="I34" s="48"/>
      <c r="J34" s="48"/>
      <c r="K34" s="48"/>
    </row>
  </sheetData>
  <mergeCells count="4">
    <mergeCell ref="G6:I6"/>
    <mergeCell ref="G5:I5"/>
    <mergeCell ref="A1:K1"/>
    <mergeCell ref="A2:K2"/>
  </mergeCells>
  <phoneticPr fontId="0" type="noConversion"/>
  <printOptions horizontalCentered="1"/>
  <pageMargins left="0" right="0" top="0.45" bottom="0.5" header="0.25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296CD-54D7-4603-9EFA-594A26399ACA}">
  <sheetPr>
    <tabColor rgb="FFFFFF00"/>
    <pageSetUpPr fitToPage="1"/>
  </sheetPr>
  <dimension ref="A1:R35"/>
  <sheetViews>
    <sheetView zoomScaleNormal="100" zoomScaleSheetLayoutView="100" workbookViewId="0"/>
  </sheetViews>
  <sheetFormatPr defaultRowHeight="12.75" x14ac:dyDescent="0.2"/>
  <cols>
    <col min="1" max="1" width="9.140625" style="17"/>
    <col min="2" max="2" width="14" style="17" customWidth="1"/>
    <col min="3" max="3" width="15.140625" style="17" customWidth="1"/>
    <col min="4" max="4" width="16.140625" style="17" customWidth="1"/>
    <col min="5" max="5" width="14.42578125" style="17" customWidth="1"/>
    <col min="6" max="6" width="13.85546875" style="17" customWidth="1"/>
    <col min="7" max="7" width="14.28515625" style="17" customWidth="1"/>
    <col min="8" max="8" width="9.140625" style="17"/>
    <col min="9" max="9" width="12" style="17" customWidth="1"/>
    <col min="10" max="10" width="17.5703125" style="17" customWidth="1"/>
    <col min="11" max="11" width="14.85546875" style="50" customWidth="1"/>
    <col min="12" max="13" width="13.28515625" style="50" customWidth="1"/>
    <col min="14" max="14" width="14.85546875" style="17" customWidth="1"/>
    <col min="15" max="15" width="13.5703125" style="17" customWidth="1"/>
    <col min="16" max="16" width="12" style="17" customWidth="1"/>
    <col min="17" max="16384" width="9.140625" style="17"/>
  </cols>
  <sheetData>
    <row r="1" spans="1:16" ht="15.75" x14ac:dyDescent="0.25">
      <c r="A1" s="158"/>
      <c r="B1" s="158"/>
      <c r="C1" s="158"/>
      <c r="D1" s="158"/>
      <c r="E1" s="159" t="s">
        <v>59</v>
      </c>
      <c r="G1" s="16"/>
      <c r="H1" s="16"/>
      <c r="I1" s="16"/>
    </row>
    <row r="2" spans="1:16" ht="15.75" x14ac:dyDescent="0.25">
      <c r="A2" s="158"/>
      <c r="B2" s="158"/>
      <c r="C2" s="158"/>
      <c r="D2" s="158"/>
      <c r="E2" s="159" t="s">
        <v>66</v>
      </c>
      <c r="G2" s="16"/>
      <c r="H2" s="16"/>
      <c r="I2" s="16"/>
    </row>
    <row r="3" spans="1:16" x14ac:dyDescent="0.2">
      <c r="A3" s="158"/>
      <c r="B3" s="160"/>
      <c r="C3" s="158"/>
      <c r="D3" s="158"/>
      <c r="E3" s="158"/>
      <c r="F3" s="81"/>
      <c r="G3" s="16"/>
      <c r="H3" s="16"/>
      <c r="I3" s="16"/>
    </row>
    <row r="4" spans="1:16" x14ac:dyDescent="0.2">
      <c r="A4" s="158"/>
      <c r="B4" s="161"/>
      <c r="C4" s="158"/>
      <c r="D4" s="158"/>
      <c r="E4" s="158"/>
      <c r="F4" s="162"/>
      <c r="G4" s="16"/>
      <c r="H4" s="16"/>
      <c r="I4" s="16"/>
      <c r="J4" s="163"/>
    </row>
    <row r="5" spans="1:16" x14ac:dyDescent="0.2">
      <c r="A5" s="16"/>
      <c r="B5" s="68"/>
      <c r="C5" s="164"/>
      <c r="E5" s="16"/>
      <c r="F5" s="165"/>
      <c r="G5" s="165"/>
      <c r="H5" s="166" t="s">
        <v>3</v>
      </c>
      <c r="J5" s="166" t="s">
        <v>29</v>
      </c>
    </row>
    <row r="6" spans="1:16" x14ac:dyDescent="0.2">
      <c r="A6" s="167"/>
      <c r="B6" s="166" t="s">
        <v>30</v>
      </c>
      <c r="C6" s="168" t="s">
        <v>31</v>
      </c>
      <c r="D6" s="168" t="s">
        <v>32</v>
      </c>
      <c r="E6" s="166" t="s">
        <v>33</v>
      </c>
      <c r="F6" s="169" t="s">
        <v>34</v>
      </c>
      <c r="G6" s="166" t="s">
        <v>35</v>
      </c>
      <c r="H6" s="166" t="s">
        <v>36</v>
      </c>
      <c r="I6" s="166" t="s">
        <v>28</v>
      </c>
      <c r="J6" s="166" t="s">
        <v>38</v>
      </c>
      <c r="L6" s="52"/>
      <c r="M6" s="53"/>
      <c r="N6" s="53"/>
      <c r="O6" s="53"/>
      <c r="P6" s="50"/>
    </row>
    <row r="7" spans="1:16" x14ac:dyDescent="0.2">
      <c r="A7" s="170"/>
      <c r="B7" s="171" t="s">
        <v>39</v>
      </c>
      <c r="C7" s="171" t="s">
        <v>16</v>
      </c>
      <c r="D7" s="171" t="s">
        <v>40</v>
      </c>
      <c r="E7" s="172" t="s">
        <v>41</v>
      </c>
      <c r="F7" s="173" t="s">
        <v>39</v>
      </c>
      <c r="G7" s="174" t="s">
        <v>39</v>
      </c>
      <c r="H7" s="172" t="s">
        <v>24</v>
      </c>
      <c r="I7" s="166" t="s">
        <v>37</v>
      </c>
      <c r="J7" s="172" t="s">
        <v>36</v>
      </c>
      <c r="L7" s="54"/>
      <c r="M7" s="53"/>
      <c r="N7" s="53"/>
      <c r="O7" s="53"/>
      <c r="P7" s="50"/>
    </row>
    <row r="8" spans="1:16" x14ac:dyDescent="0.2">
      <c r="A8" s="171" t="s">
        <v>25</v>
      </c>
      <c r="B8" s="171" t="s">
        <v>26</v>
      </c>
      <c r="C8" s="171" t="s">
        <v>27</v>
      </c>
      <c r="D8" s="171" t="s">
        <v>42</v>
      </c>
      <c r="E8" s="172" t="s">
        <v>43</v>
      </c>
      <c r="F8" s="173" t="s">
        <v>64</v>
      </c>
      <c r="G8" s="174" t="s">
        <v>44</v>
      </c>
      <c r="H8" s="172" t="s">
        <v>45</v>
      </c>
      <c r="I8" s="172" t="s">
        <v>65</v>
      </c>
      <c r="J8" s="172" t="s">
        <v>46</v>
      </c>
      <c r="L8" s="55"/>
      <c r="M8" s="55"/>
      <c r="N8" s="55"/>
      <c r="O8" s="53"/>
      <c r="P8" s="50"/>
    </row>
    <row r="9" spans="1:16" ht="15" x14ac:dyDescent="0.25">
      <c r="A9" s="175"/>
      <c r="B9" s="113"/>
      <c r="C9" s="114"/>
      <c r="D9" s="114"/>
      <c r="E9" s="114"/>
      <c r="F9" s="72"/>
      <c r="G9" s="72"/>
      <c r="H9" s="115"/>
      <c r="I9" s="116"/>
      <c r="J9" s="117" t="s">
        <v>47</v>
      </c>
      <c r="L9" s="56"/>
      <c r="M9" s="56"/>
      <c r="N9" s="56"/>
      <c r="O9" s="50"/>
      <c r="P9" s="50"/>
    </row>
    <row r="10" spans="1:16" x14ac:dyDescent="0.2">
      <c r="A10" s="176">
        <v>45589</v>
      </c>
      <c r="B10" s="72">
        <v>2914167</v>
      </c>
      <c r="C10" s="68">
        <v>991385.55999999994</v>
      </c>
      <c r="D10" s="68">
        <v>0</v>
      </c>
      <c r="E10" s="68">
        <v>-200888.87</v>
      </c>
      <c r="F10" s="72">
        <f>B10+C10+D10+E10</f>
        <v>3704663.69</v>
      </c>
      <c r="G10" s="72">
        <f>((B10+F10)/2)*0.7189</f>
        <v>2379138.6915204995</v>
      </c>
      <c r="H10" s="73">
        <v>4.2099999999999999E-2</v>
      </c>
      <c r="I10" s="68">
        <f>G10*(H10/12)</f>
        <v>8346.8115760844194</v>
      </c>
      <c r="J10" s="68">
        <f t="shared" ref="J10:J15" si="0">F10+I10</f>
        <v>3713010.5015760842</v>
      </c>
      <c r="K10" s="58"/>
      <c r="L10" s="51"/>
      <c r="M10" s="57"/>
      <c r="N10" s="57"/>
      <c r="O10" s="58"/>
      <c r="P10" s="50"/>
    </row>
    <row r="11" spans="1:16" x14ac:dyDescent="0.2">
      <c r="A11" s="176">
        <f>'Recovery Calculation'!A12</f>
        <v>45597</v>
      </c>
      <c r="B11" s="69">
        <f>F10</f>
        <v>3704663.69</v>
      </c>
      <c r="C11" s="68">
        <v>736377.1399999999</v>
      </c>
      <c r="D11" s="68">
        <v>-35369</v>
      </c>
      <c r="E11" s="68">
        <v>-207431.91</v>
      </c>
      <c r="F11" s="72">
        <f t="shared" ref="F11:F21" si="1">B11+C11+D11+E11</f>
        <v>4198239.92</v>
      </c>
      <c r="G11" s="72">
        <f>((B11+F11)/2)*0.7189</f>
        <v>2840698.7026144997</v>
      </c>
      <c r="H11" s="73">
        <v>4.8099999999999997E-2</v>
      </c>
      <c r="I11" s="68">
        <f t="shared" ref="I11:I21" si="2">G11*(H11/12)</f>
        <v>11386.467299646452</v>
      </c>
      <c r="J11" s="68">
        <f t="shared" si="0"/>
        <v>4209626.3872996466</v>
      </c>
      <c r="L11" s="59"/>
      <c r="M11" s="57"/>
      <c r="N11" s="57"/>
      <c r="O11" s="58"/>
      <c r="P11" s="50"/>
    </row>
    <row r="12" spans="1:16" x14ac:dyDescent="0.2">
      <c r="A12" s="176">
        <f>'Recovery Calculation'!A13</f>
        <v>45627</v>
      </c>
      <c r="B12" s="69">
        <f>F11</f>
        <v>4198239.92</v>
      </c>
      <c r="C12" s="68">
        <v>744518.96</v>
      </c>
      <c r="D12" s="68">
        <v>19990.8</v>
      </c>
      <c r="E12" s="68">
        <v>-475058.76926058333</v>
      </c>
      <c r="F12" s="72">
        <f t="shared" si="1"/>
        <v>4487690.9107394163</v>
      </c>
      <c r="G12" s="72">
        <f t="shared" ref="G12:G21" si="3">((B12+F12)/2)*0.7189</f>
        <v>3122157.8371092831</v>
      </c>
      <c r="H12" s="73">
        <v>4.7699999999999999E-2</v>
      </c>
      <c r="I12" s="68">
        <f>G12*(H12/12)</f>
        <v>12410.577402509402</v>
      </c>
      <c r="J12" s="68">
        <f t="shared" si="0"/>
        <v>4500101.488141926</v>
      </c>
      <c r="K12" s="219"/>
      <c r="L12" s="220"/>
      <c r="M12" s="57"/>
      <c r="N12" s="57"/>
      <c r="O12" s="58"/>
      <c r="P12" s="50"/>
    </row>
    <row r="13" spans="1:16" x14ac:dyDescent="0.2">
      <c r="A13" s="176">
        <f>'Recovery Calculation'!A14</f>
        <v>45658</v>
      </c>
      <c r="B13" s="69">
        <f>F12</f>
        <v>4487690.9107394163</v>
      </c>
      <c r="C13" s="68">
        <v>0</v>
      </c>
      <c r="D13" s="68">
        <v>0</v>
      </c>
      <c r="E13" s="68">
        <v>0</v>
      </c>
      <c r="F13" s="72">
        <f>B13+C13+D13+E13</f>
        <v>4487690.9107394163</v>
      </c>
      <c r="G13" s="72">
        <f t="shared" si="3"/>
        <v>3226200.9957305663</v>
      </c>
      <c r="H13" s="73">
        <v>0</v>
      </c>
      <c r="I13" s="68">
        <f t="shared" si="2"/>
        <v>0</v>
      </c>
      <c r="J13" s="68">
        <f t="shared" si="0"/>
        <v>4487690.9107394163</v>
      </c>
      <c r="K13" s="58"/>
      <c r="L13" s="51"/>
      <c r="M13" s="57"/>
      <c r="N13" s="57"/>
      <c r="O13" s="58"/>
      <c r="P13" s="50"/>
    </row>
    <row r="14" spans="1:16" x14ac:dyDescent="0.2">
      <c r="A14" s="176">
        <f>'Recovery Calculation'!A15</f>
        <v>45689</v>
      </c>
      <c r="B14" s="69">
        <f>F13</f>
        <v>4487690.9107394163</v>
      </c>
      <c r="C14" s="68">
        <v>0</v>
      </c>
      <c r="D14" s="68">
        <v>0</v>
      </c>
      <c r="E14" s="68">
        <v>0</v>
      </c>
      <c r="F14" s="72">
        <f t="shared" si="1"/>
        <v>4487690.9107394163</v>
      </c>
      <c r="G14" s="72">
        <f>((B14+F14)/2)*0.7189</f>
        <v>3226200.9957305663</v>
      </c>
      <c r="H14" s="73">
        <v>0</v>
      </c>
      <c r="I14" s="68">
        <f t="shared" si="2"/>
        <v>0</v>
      </c>
      <c r="J14" s="68">
        <f t="shared" si="0"/>
        <v>4487690.9107394163</v>
      </c>
      <c r="K14" s="58"/>
      <c r="L14" s="51"/>
      <c r="M14" s="57"/>
      <c r="N14" s="57"/>
      <c r="O14" s="58"/>
      <c r="P14" s="50"/>
    </row>
    <row r="15" spans="1:16" x14ac:dyDescent="0.2">
      <c r="A15" s="176">
        <f>'Recovery Calculation'!A16</f>
        <v>45717</v>
      </c>
      <c r="B15" s="69">
        <f>F14</f>
        <v>4487690.9107394163</v>
      </c>
      <c r="C15" s="68">
        <v>0</v>
      </c>
      <c r="D15" s="68">
        <v>0</v>
      </c>
      <c r="E15" s="68">
        <v>0</v>
      </c>
      <c r="F15" s="72">
        <f>B15+C15+D15+E15</f>
        <v>4487690.9107394163</v>
      </c>
      <c r="G15" s="72">
        <f t="shared" si="3"/>
        <v>3226200.9957305663</v>
      </c>
      <c r="H15" s="73">
        <v>0</v>
      </c>
      <c r="I15" s="68">
        <f t="shared" si="2"/>
        <v>0</v>
      </c>
      <c r="J15" s="68">
        <f t="shared" si="0"/>
        <v>4487690.9107394163</v>
      </c>
      <c r="K15" s="58"/>
      <c r="L15" s="51"/>
      <c r="M15" s="57"/>
      <c r="N15" s="57"/>
      <c r="O15" s="58"/>
      <c r="P15" s="50"/>
    </row>
    <row r="16" spans="1:16" x14ac:dyDescent="0.2">
      <c r="A16" s="176">
        <f>'Recovery Calculation'!A17</f>
        <v>45748</v>
      </c>
      <c r="B16" s="69">
        <f t="shared" ref="B16:B21" si="4">F15</f>
        <v>4487690.9107394163</v>
      </c>
      <c r="C16" s="68">
        <v>0</v>
      </c>
      <c r="D16" s="68">
        <v>0</v>
      </c>
      <c r="E16" s="68">
        <v>0</v>
      </c>
      <c r="F16" s="72">
        <f t="shared" si="1"/>
        <v>4487690.9107394163</v>
      </c>
      <c r="G16" s="72">
        <f t="shared" si="3"/>
        <v>3226200.9957305663</v>
      </c>
      <c r="H16" s="73">
        <v>0</v>
      </c>
      <c r="I16" s="68">
        <f t="shared" si="2"/>
        <v>0</v>
      </c>
      <c r="J16" s="68">
        <f t="shared" ref="J16:J21" si="5">IF(I16=0,J15,I16+F16)</f>
        <v>4487690.9107394163</v>
      </c>
      <c r="K16" s="58"/>
      <c r="L16" s="51"/>
      <c r="M16" s="57"/>
      <c r="N16" s="57"/>
      <c r="O16" s="58"/>
      <c r="P16" s="50"/>
    </row>
    <row r="17" spans="1:18" x14ac:dyDescent="0.2">
      <c r="A17" s="176">
        <f>'Recovery Calculation'!A18</f>
        <v>45778</v>
      </c>
      <c r="B17" s="69">
        <f t="shared" si="4"/>
        <v>4487690.9107394163</v>
      </c>
      <c r="C17" s="68">
        <v>0</v>
      </c>
      <c r="D17" s="68">
        <v>0</v>
      </c>
      <c r="E17" s="68">
        <v>0</v>
      </c>
      <c r="F17" s="72">
        <f t="shared" si="1"/>
        <v>4487690.9107394163</v>
      </c>
      <c r="G17" s="72">
        <f t="shared" si="3"/>
        <v>3226200.9957305663</v>
      </c>
      <c r="H17" s="73">
        <v>0</v>
      </c>
      <c r="I17" s="68">
        <f t="shared" si="2"/>
        <v>0</v>
      </c>
      <c r="J17" s="68">
        <f t="shared" si="5"/>
        <v>4487690.9107394163</v>
      </c>
      <c r="K17" s="58"/>
      <c r="L17" s="51"/>
      <c r="M17" s="57"/>
      <c r="N17" s="57"/>
      <c r="O17" s="58"/>
      <c r="P17" s="50"/>
      <c r="Q17" s="177"/>
      <c r="R17" s="177"/>
    </row>
    <row r="18" spans="1:18" x14ac:dyDescent="0.2">
      <c r="A18" s="176">
        <f>'Recovery Calculation'!A19</f>
        <v>45809</v>
      </c>
      <c r="B18" s="69">
        <f t="shared" si="4"/>
        <v>4487690.9107394163</v>
      </c>
      <c r="C18" s="68">
        <v>0</v>
      </c>
      <c r="D18" s="68">
        <v>0</v>
      </c>
      <c r="E18" s="68">
        <v>0</v>
      </c>
      <c r="F18" s="72">
        <f t="shared" si="1"/>
        <v>4487690.9107394163</v>
      </c>
      <c r="G18" s="72">
        <f t="shared" si="3"/>
        <v>3226200.9957305663</v>
      </c>
      <c r="H18" s="73">
        <v>0</v>
      </c>
      <c r="I18" s="68">
        <f t="shared" si="2"/>
        <v>0</v>
      </c>
      <c r="J18" s="68">
        <f t="shared" si="5"/>
        <v>4487690.9107394163</v>
      </c>
      <c r="K18" s="58"/>
      <c r="L18" s="51"/>
      <c r="M18" s="57"/>
      <c r="N18" s="57"/>
      <c r="O18" s="58"/>
      <c r="P18" s="50"/>
    </row>
    <row r="19" spans="1:18" x14ac:dyDescent="0.2">
      <c r="A19" s="176">
        <f>'Recovery Calculation'!A20</f>
        <v>45839</v>
      </c>
      <c r="B19" s="69">
        <f t="shared" si="4"/>
        <v>4487690.9107394163</v>
      </c>
      <c r="C19" s="68">
        <v>0</v>
      </c>
      <c r="D19" s="68">
        <v>0</v>
      </c>
      <c r="E19" s="68">
        <v>0</v>
      </c>
      <c r="F19" s="72">
        <f t="shared" si="1"/>
        <v>4487690.9107394163</v>
      </c>
      <c r="G19" s="72">
        <f t="shared" si="3"/>
        <v>3226200.9957305663</v>
      </c>
      <c r="H19" s="73">
        <v>0</v>
      </c>
      <c r="I19" s="68">
        <f t="shared" si="2"/>
        <v>0</v>
      </c>
      <c r="J19" s="68">
        <f t="shared" si="5"/>
        <v>4487690.9107394163</v>
      </c>
      <c r="K19" s="58"/>
      <c r="L19" s="51"/>
      <c r="M19" s="57"/>
      <c r="N19" s="57"/>
      <c r="O19" s="58"/>
      <c r="P19" s="50"/>
    </row>
    <row r="20" spans="1:18" x14ac:dyDescent="0.2">
      <c r="A20" s="176">
        <f>'Recovery Calculation'!A21</f>
        <v>45870</v>
      </c>
      <c r="B20" s="69">
        <f t="shared" si="4"/>
        <v>4487690.9107394163</v>
      </c>
      <c r="C20" s="68">
        <v>0</v>
      </c>
      <c r="D20" s="68">
        <v>0</v>
      </c>
      <c r="E20" s="68">
        <v>0</v>
      </c>
      <c r="F20" s="72">
        <f t="shared" si="1"/>
        <v>4487690.9107394163</v>
      </c>
      <c r="G20" s="72">
        <f t="shared" si="3"/>
        <v>3226200.9957305663</v>
      </c>
      <c r="H20" s="73">
        <v>0</v>
      </c>
      <c r="I20" s="68">
        <f t="shared" si="2"/>
        <v>0</v>
      </c>
      <c r="J20" s="68">
        <f t="shared" si="5"/>
        <v>4487690.9107394163</v>
      </c>
      <c r="K20" s="58"/>
      <c r="L20" s="51"/>
      <c r="M20" s="57"/>
      <c r="N20" s="57"/>
      <c r="O20" s="58"/>
      <c r="P20" s="50"/>
    </row>
    <row r="21" spans="1:18" x14ac:dyDescent="0.2">
      <c r="A21" s="176">
        <f>'Recovery Calculation'!A22</f>
        <v>45901</v>
      </c>
      <c r="B21" s="69">
        <f t="shared" si="4"/>
        <v>4487690.9107394163</v>
      </c>
      <c r="C21" s="68">
        <v>0</v>
      </c>
      <c r="D21" s="68">
        <v>0</v>
      </c>
      <c r="E21" s="68">
        <v>0</v>
      </c>
      <c r="F21" s="72">
        <f t="shared" si="1"/>
        <v>4487690.9107394163</v>
      </c>
      <c r="G21" s="72">
        <f t="shared" si="3"/>
        <v>3226200.9957305663</v>
      </c>
      <c r="H21" s="73">
        <v>0</v>
      </c>
      <c r="I21" s="68">
        <f t="shared" si="2"/>
        <v>0</v>
      </c>
      <c r="J21" s="68">
        <f t="shared" si="5"/>
        <v>4487690.9107394163</v>
      </c>
      <c r="K21" s="58"/>
      <c r="L21" s="51"/>
      <c r="M21" s="57"/>
      <c r="N21" s="57"/>
      <c r="O21" s="58"/>
      <c r="P21" s="50"/>
    </row>
    <row r="22" spans="1:18" x14ac:dyDescent="0.2">
      <c r="A22" s="178"/>
      <c r="B22" s="118"/>
      <c r="C22" s="114"/>
      <c r="D22" s="114"/>
      <c r="E22" s="114"/>
      <c r="F22" s="72"/>
      <c r="G22" s="72"/>
      <c r="H22" s="119"/>
      <c r="I22" s="68"/>
      <c r="J22" s="120"/>
      <c r="N22" s="50"/>
      <c r="O22" s="50"/>
      <c r="P22" s="50"/>
    </row>
    <row r="23" spans="1:18" ht="13.5" thickBot="1" x14ac:dyDescent="0.25">
      <c r="A23" s="179" t="s">
        <v>2</v>
      </c>
      <c r="B23" s="111"/>
      <c r="C23" s="112">
        <f>SUM(C9:C22)</f>
        <v>2472281.6599999997</v>
      </c>
      <c r="D23" s="112">
        <f>SUM(D9:D22)</f>
        <v>-15378.2</v>
      </c>
      <c r="E23" s="112">
        <f>SUM(E9:E22)</f>
        <v>-883379.54926058336</v>
      </c>
      <c r="F23" s="72"/>
      <c r="G23" s="72"/>
      <c r="H23" s="68"/>
      <c r="I23" s="112">
        <f>SUM(I9:I22)</f>
        <v>32143.856278240273</v>
      </c>
      <c r="J23" s="112">
        <f>+J21</f>
        <v>4487690.9107394163</v>
      </c>
      <c r="L23" s="60"/>
      <c r="M23" s="60"/>
      <c r="N23" s="60"/>
      <c r="O23" s="50"/>
      <c r="P23" s="50"/>
    </row>
    <row r="24" spans="1:18" ht="13.5" thickTop="1" x14ac:dyDescent="0.2">
      <c r="A24" s="179"/>
      <c r="B24" s="180"/>
      <c r="C24" s="179"/>
      <c r="D24" s="179"/>
      <c r="E24" s="181"/>
      <c r="F24" s="16"/>
      <c r="G24" s="16"/>
      <c r="H24" s="16"/>
      <c r="I24" s="182"/>
      <c r="J24" s="120"/>
      <c r="N24" s="50"/>
      <c r="O24" s="50"/>
      <c r="P24" s="50"/>
    </row>
    <row r="25" spans="1:18" x14ac:dyDescent="0.2">
      <c r="I25" s="182"/>
      <c r="J25" s="66"/>
    </row>
    <row r="26" spans="1:18" x14ac:dyDescent="0.2">
      <c r="A26" s="183" t="s">
        <v>48</v>
      </c>
      <c r="I26" s="182"/>
    </row>
    <row r="27" spans="1:18" x14ac:dyDescent="0.2">
      <c r="A27" s="16" t="s">
        <v>49</v>
      </c>
      <c r="B27" s="179"/>
      <c r="C27" s="179"/>
      <c r="D27" s="179"/>
      <c r="E27" s="181"/>
      <c r="F27" s="16"/>
      <c r="G27" s="16"/>
      <c r="H27" s="16"/>
      <c r="I27" s="16"/>
      <c r="J27" s="66"/>
    </row>
    <row r="28" spans="1:18" x14ac:dyDescent="0.2">
      <c r="A28" s="184" t="s">
        <v>50</v>
      </c>
      <c r="B28" s="183"/>
      <c r="C28" s="185"/>
      <c r="D28" s="185"/>
      <c r="E28" s="16"/>
      <c r="F28" s="16"/>
      <c r="G28" s="16"/>
      <c r="H28" s="16"/>
      <c r="I28" s="16"/>
    </row>
    <row r="29" spans="1:18" x14ac:dyDescent="0.2">
      <c r="A29" s="74" t="s">
        <v>51</v>
      </c>
      <c r="B29" s="183"/>
      <c r="C29" s="185"/>
      <c r="D29" s="185"/>
      <c r="E29" s="16"/>
      <c r="F29" s="16"/>
      <c r="G29" s="16"/>
      <c r="H29" s="16"/>
      <c r="I29" s="16"/>
    </row>
    <row r="30" spans="1:18" x14ac:dyDescent="0.2">
      <c r="B30" s="184"/>
      <c r="C30" s="186"/>
      <c r="D30" s="185"/>
      <c r="E30" s="16"/>
      <c r="F30" s="16"/>
      <c r="G30" s="16"/>
      <c r="H30" s="16"/>
      <c r="J30" s="187"/>
    </row>
    <row r="31" spans="1:18" x14ac:dyDescent="0.2">
      <c r="A31" s="16" t="s">
        <v>52</v>
      </c>
      <c r="B31" s="188"/>
      <c r="C31" s="188"/>
      <c r="D31" s="16"/>
      <c r="E31" s="16"/>
      <c r="F31" s="16"/>
      <c r="G31" s="16"/>
      <c r="H31" s="16"/>
      <c r="J31" s="66"/>
    </row>
    <row r="32" spans="1:18" x14ac:dyDescent="0.2">
      <c r="J32" s="66"/>
    </row>
    <row r="33" spans="1:10" x14ac:dyDescent="0.2">
      <c r="A33"/>
      <c r="J33" s="66"/>
    </row>
    <row r="35" spans="1:10" x14ac:dyDescent="0.2">
      <c r="A35" s="189"/>
      <c r="C35" s="190"/>
      <c r="D35" s="190"/>
      <c r="E35" s="190"/>
      <c r="F35" s="190"/>
      <c r="G35" s="190"/>
      <c r="H35" s="190"/>
      <c r="I35" s="190"/>
      <c r="J35" s="190"/>
    </row>
  </sheetData>
  <hyperlinks>
    <hyperlink ref="A29" r:id="rId1" xr:uid="{E5894E61-A6AC-4EFB-9325-5FA3D909772F}"/>
  </hyperlinks>
  <pageMargins left="0.7" right="0.7" top="0.75" bottom="0.75" header="0.3" footer="0.3"/>
  <pageSetup scale="68" orientation="portrait" r:id="rId2"/>
  <ignoredErrors>
    <ignoredError sqref="B11:B13 B16:B2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F925C-8346-406F-8FEA-A134D403CCDE}">
  <sheetPr>
    <tabColor rgb="FFFFFF00"/>
    <pageSetUpPr fitToPage="1"/>
  </sheetPr>
  <dimension ref="A1:I26"/>
  <sheetViews>
    <sheetView zoomScale="90" zoomScaleNormal="90" zoomScaleSheetLayoutView="100" workbookViewId="0">
      <selection activeCell="B23" sqref="B23"/>
    </sheetView>
  </sheetViews>
  <sheetFormatPr defaultRowHeight="12.75" x14ac:dyDescent="0.2"/>
  <cols>
    <col min="2" max="2" width="13.42578125" customWidth="1"/>
    <col min="3" max="4" width="14.85546875" customWidth="1"/>
    <col min="5" max="5" width="15.5703125" customWidth="1"/>
    <col min="6" max="6" width="10.42578125" bestFit="1" customWidth="1"/>
    <col min="7" max="7" width="11.5703125" bestFit="1" customWidth="1"/>
    <col min="8" max="8" width="13.42578125" customWidth="1"/>
    <col min="9" max="9" width="11.5703125" bestFit="1" customWidth="1"/>
  </cols>
  <sheetData>
    <row r="1" spans="1:9" ht="15.75" x14ac:dyDescent="0.25">
      <c r="A1" s="225" t="s">
        <v>59</v>
      </c>
      <c r="B1" s="225"/>
      <c r="C1" s="225"/>
      <c r="D1" s="225"/>
      <c r="E1" s="225"/>
      <c r="F1" s="24"/>
      <c r="G1" s="24"/>
    </row>
    <row r="2" spans="1:9" ht="15.75" x14ac:dyDescent="0.25">
      <c r="A2" s="225" t="s">
        <v>60</v>
      </c>
      <c r="B2" s="225"/>
      <c r="C2" s="225"/>
      <c r="D2" s="225"/>
      <c r="E2" s="225"/>
      <c r="F2" s="24"/>
    </row>
    <row r="4" spans="1:9" x14ac:dyDescent="0.2">
      <c r="B4" s="11"/>
      <c r="C4" s="11"/>
      <c r="D4" s="11"/>
      <c r="E4" s="11"/>
    </row>
    <row r="5" spans="1:9" s="45" customFormat="1" ht="38.25" x14ac:dyDescent="0.2">
      <c r="B5" s="46" t="s">
        <v>110</v>
      </c>
      <c r="C5" s="62" t="s">
        <v>61</v>
      </c>
      <c r="D5" s="46" t="s">
        <v>62</v>
      </c>
      <c r="E5" s="46" t="s">
        <v>63</v>
      </c>
      <c r="H5" s="47"/>
    </row>
    <row r="6" spans="1:9" x14ac:dyDescent="0.2">
      <c r="C6" s="17"/>
      <c r="D6" s="37"/>
    </row>
    <row r="7" spans="1:9" x14ac:dyDescent="0.2">
      <c r="A7" s="35">
        <f>'Billing &amp; Remittance Summary'!A9</f>
        <v>45566</v>
      </c>
      <c r="B7" s="67">
        <v>690902.05999999994</v>
      </c>
      <c r="C7" s="67">
        <v>0</v>
      </c>
      <c r="D7" s="67">
        <v>300483.5</v>
      </c>
      <c r="E7" s="68">
        <f>SUM(B7:D7)</f>
        <v>991385.55999999994</v>
      </c>
      <c r="G7" s="17"/>
      <c r="H7" s="28"/>
    </row>
    <row r="8" spans="1:9" x14ac:dyDescent="0.2">
      <c r="A8" s="35">
        <f>'Billing &amp; Remittance Summary'!A10</f>
        <v>45597</v>
      </c>
      <c r="B8" s="67">
        <v>473954.58999999997</v>
      </c>
      <c r="C8" s="67">
        <v>0</v>
      </c>
      <c r="D8" s="67">
        <v>262422.55</v>
      </c>
      <c r="E8" s="68">
        <f t="shared" ref="E8:E18" si="0">SUM(B8:D8)</f>
        <v>736377.1399999999</v>
      </c>
      <c r="G8" s="17"/>
      <c r="H8" s="28"/>
    </row>
    <row r="9" spans="1:9" x14ac:dyDescent="0.2">
      <c r="A9" s="35">
        <f>'Billing &amp; Remittance Summary'!A11</f>
        <v>45627</v>
      </c>
      <c r="B9" s="67">
        <v>496083.33999999997</v>
      </c>
      <c r="C9" s="67">
        <v>0</v>
      </c>
      <c r="D9" s="67">
        <v>248435.62</v>
      </c>
      <c r="E9" s="68">
        <f t="shared" si="0"/>
        <v>744518.96</v>
      </c>
      <c r="G9" s="17"/>
      <c r="H9" s="28"/>
    </row>
    <row r="10" spans="1:9" x14ac:dyDescent="0.2">
      <c r="A10" s="35">
        <f>'Billing &amp; Remittance Summary'!A12</f>
        <v>45658</v>
      </c>
      <c r="B10" s="67">
        <v>0</v>
      </c>
      <c r="C10" s="67">
        <v>0</v>
      </c>
      <c r="D10" s="67">
        <v>0</v>
      </c>
      <c r="E10" s="68">
        <f t="shared" si="0"/>
        <v>0</v>
      </c>
      <c r="G10" s="17"/>
      <c r="H10" s="28"/>
    </row>
    <row r="11" spans="1:9" x14ac:dyDescent="0.2">
      <c r="A11" s="35">
        <f>'Billing &amp; Remittance Summary'!A13</f>
        <v>45689</v>
      </c>
      <c r="B11" s="67">
        <v>0</v>
      </c>
      <c r="C11" s="67">
        <v>0</v>
      </c>
      <c r="D11" s="67">
        <v>0</v>
      </c>
      <c r="E11" s="68">
        <f t="shared" si="0"/>
        <v>0</v>
      </c>
      <c r="G11" s="17"/>
      <c r="H11" s="28"/>
    </row>
    <row r="12" spans="1:9" x14ac:dyDescent="0.2">
      <c r="A12" s="35">
        <f>'Billing &amp; Remittance Summary'!A14</f>
        <v>45717</v>
      </c>
      <c r="B12" s="67">
        <v>0</v>
      </c>
      <c r="C12" s="67">
        <v>0</v>
      </c>
      <c r="D12" s="67">
        <v>0</v>
      </c>
      <c r="E12" s="68">
        <f t="shared" si="0"/>
        <v>0</v>
      </c>
      <c r="G12" s="17"/>
      <c r="H12" s="28"/>
    </row>
    <row r="13" spans="1:9" x14ac:dyDescent="0.2">
      <c r="A13" s="35">
        <f>'Billing &amp; Remittance Summary'!A15</f>
        <v>45748</v>
      </c>
      <c r="B13" s="67">
        <v>0</v>
      </c>
      <c r="C13" s="67">
        <v>0</v>
      </c>
      <c r="D13" s="67">
        <v>0</v>
      </c>
      <c r="E13" s="68">
        <f t="shared" si="0"/>
        <v>0</v>
      </c>
      <c r="F13" s="34"/>
      <c r="G13" s="17"/>
      <c r="H13" s="28"/>
      <c r="I13" s="28"/>
    </row>
    <row r="14" spans="1:9" x14ac:dyDescent="0.2">
      <c r="A14" s="35">
        <f>'Billing &amp; Remittance Summary'!A16</f>
        <v>45778</v>
      </c>
      <c r="B14" s="67">
        <v>0</v>
      </c>
      <c r="C14" s="67">
        <v>0</v>
      </c>
      <c r="D14" s="67">
        <v>0</v>
      </c>
      <c r="E14" s="68">
        <f t="shared" si="0"/>
        <v>0</v>
      </c>
      <c r="F14" s="28"/>
      <c r="G14" s="17"/>
      <c r="H14" s="28"/>
    </row>
    <row r="15" spans="1:9" x14ac:dyDescent="0.2">
      <c r="A15" s="35">
        <f>'Billing &amp; Remittance Summary'!A17</f>
        <v>45809</v>
      </c>
      <c r="B15" s="67">
        <v>0</v>
      </c>
      <c r="C15" s="67">
        <v>0</v>
      </c>
      <c r="D15" s="67">
        <v>0</v>
      </c>
      <c r="E15" s="68">
        <f t="shared" si="0"/>
        <v>0</v>
      </c>
      <c r="G15" s="17"/>
      <c r="H15" s="28"/>
    </row>
    <row r="16" spans="1:9" x14ac:dyDescent="0.2">
      <c r="A16" s="35">
        <f>'Billing &amp; Remittance Summary'!A18</f>
        <v>45839</v>
      </c>
      <c r="B16" s="67">
        <v>0</v>
      </c>
      <c r="C16" s="67">
        <v>0</v>
      </c>
      <c r="D16" s="67">
        <v>0</v>
      </c>
      <c r="E16" s="68">
        <f t="shared" si="0"/>
        <v>0</v>
      </c>
      <c r="G16" s="17"/>
      <c r="H16" s="28"/>
    </row>
    <row r="17" spans="1:8" x14ac:dyDescent="0.2">
      <c r="A17" s="35">
        <f>'Billing &amp; Remittance Summary'!A19</f>
        <v>45870</v>
      </c>
      <c r="B17" s="67">
        <v>0</v>
      </c>
      <c r="C17" s="67">
        <v>0</v>
      </c>
      <c r="D17" s="67">
        <v>0</v>
      </c>
      <c r="E17" s="68">
        <f t="shared" si="0"/>
        <v>0</v>
      </c>
      <c r="H17" s="28"/>
    </row>
    <row r="18" spans="1:8" x14ac:dyDescent="0.2">
      <c r="A18" s="35">
        <f>'Billing &amp; Remittance Summary'!A20</f>
        <v>45901</v>
      </c>
      <c r="B18" s="67">
        <v>0</v>
      </c>
      <c r="C18" s="67">
        <v>0</v>
      </c>
      <c r="D18" s="67">
        <v>0</v>
      </c>
      <c r="E18" s="68">
        <f t="shared" si="0"/>
        <v>0</v>
      </c>
      <c r="H18" s="28"/>
    </row>
    <row r="19" spans="1:8" x14ac:dyDescent="0.2">
      <c r="B19" s="218"/>
      <c r="C19" s="17"/>
      <c r="D19" s="72"/>
      <c r="E19" s="17"/>
    </row>
    <row r="20" spans="1:8" x14ac:dyDescent="0.2">
      <c r="A20" s="26" t="s">
        <v>2</v>
      </c>
      <c r="B20" s="71">
        <f>SUM(B6:B19)</f>
        <v>1660939.9899999998</v>
      </c>
      <c r="C20" s="71">
        <f>SUM(C6:C19)</f>
        <v>0</v>
      </c>
      <c r="D20" s="71">
        <f>SUM(D6:D19)</f>
        <v>811341.67</v>
      </c>
      <c r="E20" s="71">
        <f>SUM(E6:E19)</f>
        <v>2472281.6599999997</v>
      </c>
      <c r="H20" s="28"/>
    </row>
    <row r="23" spans="1:8" x14ac:dyDescent="0.2">
      <c r="B23" s="4"/>
    </row>
    <row r="24" spans="1:8" x14ac:dyDescent="0.2">
      <c r="B24" s="4"/>
      <c r="H24" s="28"/>
    </row>
    <row r="25" spans="1:8" x14ac:dyDescent="0.2">
      <c r="D25" s="28"/>
      <c r="G25" s="28"/>
      <c r="H25" s="49"/>
    </row>
    <row r="26" spans="1:8" x14ac:dyDescent="0.2">
      <c r="H26" s="28"/>
    </row>
  </sheetData>
  <mergeCells count="2">
    <mergeCell ref="A1:E1"/>
    <mergeCell ref="A2:E2"/>
  </mergeCells>
  <printOptions horizontalCentered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B8691-7A77-4C9F-8D19-16D08B97EE82}">
  <sheetPr>
    <tabColor rgb="FFFFFF00"/>
    <pageSetUpPr fitToPage="1"/>
  </sheetPr>
  <dimension ref="A1:J121"/>
  <sheetViews>
    <sheetView zoomScaleNormal="100" zoomScaleSheetLayoutView="90" workbookViewId="0">
      <selection activeCell="C28" sqref="C28"/>
    </sheetView>
  </sheetViews>
  <sheetFormatPr defaultRowHeight="12.75" x14ac:dyDescent="0.2"/>
  <cols>
    <col min="2" max="2" width="12.42578125" customWidth="1"/>
    <col min="3" max="3" width="10" customWidth="1"/>
    <col min="4" max="4" width="12.28515625" customWidth="1"/>
    <col min="5" max="5" width="15.140625" customWidth="1"/>
    <col min="6" max="6" width="14.42578125" customWidth="1"/>
    <col min="7" max="7" width="13.5703125" customWidth="1"/>
    <col min="8" max="8" width="2.85546875" customWidth="1"/>
    <col min="9" max="9" width="15.7109375" customWidth="1"/>
  </cols>
  <sheetData>
    <row r="1" spans="1:6" ht="15.75" x14ac:dyDescent="0.25">
      <c r="A1" s="225" t="s">
        <v>59</v>
      </c>
      <c r="B1" s="225"/>
      <c r="C1" s="225"/>
      <c r="D1" s="225"/>
      <c r="E1" s="225"/>
      <c r="F1" s="225"/>
    </row>
    <row r="2" spans="1:6" ht="15.75" x14ac:dyDescent="0.25">
      <c r="A2" s="225" t="s">
        <v>53</v>
      </c>
      <c r="B2" s="225"/>
      <c r="C2" s="225"/>
      <c r="D2" s="225"/>
      <c r="E2" s="225"/>
      <c r="F2" s="225"/>
    </row>
    <row r="3" spans="1:6" x14ac:dyDescent="0.2">
      <c r="A3" s="25"/>
      <c r="B3" s="11"/>
      <c r="C3" s="4"/>
    </row>
    <row r="4" spans="1:6" x14ac:dyDescent="0.2">
      <c r="A4" s="4"/>
      <c r="B4" s="4"/>
      <c r="C4" s="11"/>
      <c r="D4" s="26"/>
      <c r="E4" s="26" t="s">
        <v>54</v>
      </c>
    </row>
    <row r="5" spans="1:6" x14ac:dyDescent="0.2">
      <c r="A5" s="27"/>
      <c r="B5" s="11"/>
      <c r="C5" s="11"/>
      <c r="D5" s="11" t="s">
        <v>31</v>
      </c>
      <c r="E5" s="11" t="s">
        <v>55</v>
      </c>
      <c r="F5" s="11" t="s">
        <v>2</v>
      </c>
    </row>
    <row r="6" spans="1:6" x14ac:dyDescent="0.2">
      <c r="A6" s="31"/>
      <c r="B6" s="32" t="s">
        <v>56</v>
      </c>
      <c r="C6" s="32" t="s">
        <v>57</v>
      </c>
      <c r="D6" s="32" t="s">
        <v>113</v>
      </c>
      <c r="E6" s="32" t="s">
        <v>58</v>
      </c>
      <c r="F6" s="32" t="s">
        <v>40</v>
      </c>
    </row>
    <row r="7" spans="1:6" x14ac:dyDescent="0.2">
      <c r="A7" s="27"/>
      <c r="B7" s="33"/>
      <c r="C7" s="33"/>
      <c r="D7" s="33"/>
      <c r="E7" s="33"/>
    </row>
    <row r="8" spans="1:6" x14ac:dyDescent="0.2">
      <c r="A8" s="35">
        <f>'Recovery Calculation'!A11</f>
        <v>45566</v>
      </c>
      <c r="B8" s="5">
        <v>0</v>
      </c>
      <c r="C8" s="5">
        <v>0</v>
      </c>
      <c r="D8" s="68">
        <v>0</v>
      </c>
      <c r="E8" s="5">
        <v>0</v>
      </c>
      <c r="F8" s="5">
        <f t="shared" ref="F8:F19" si="0">SUM(B8:E8)</f>
        <v>0</v>
      </c>
    </row>
    <row r="9" spans="1:6" x14ac:dyDescent="0.2">
      <c r="A9" s="35">
        <f>'Recovery Calculation'!A12</f>
        <v>45597</v>
      </c>
      <c r="B9" s="5">
        <v>0</v>
      </c>
      <c r="C9" s="5">
        <v>0</v>
      </c>
      <c r="D9" s="68">
        <v>-35369</v>
      </c>
      <c r="E9" s="5">
        <v>0</v>
      </c>
      <c r="F9" s="5">
        <f t="shared" si="0"/>
        <v>-35369</v>
      </c>
    </row>
    <row r="10" spans="1:6" x14ac:dyDescent="0.2">
      <c r="A10" s="35">
        <f>'Recovery Calculation'!A13</f>
        <v>45627</v>
      </c>
      <c r="B10" s="5">
        <v>0</v>
      </c>
      <c r="C10" s="5">
        <v>0</v>
      </c>
      <c r="D10" s="68">
        <v>19990.8</v>
      </c>
      <c r="E10" s="5">
        <v>0</v>
      </c>
      <c r="F10" s="5">
        <f t="shared" si="0"/>
        <v>19990.8</v>
      </c>
    </row>
    <row r="11" spans="1:6" x14ac:dyDescent="0.2">
      <c r="A11" s="35">
        <f>'Recovery Calculation'!A14</f>
        <v>45658</v>
      </c>
      <c r="B11" s="5">
        <v>0</v>
      </c>
      <c r="C11" s="5">
        <v>0</v>
      </c>
      <c r="D11" s="68">
        <v>0</v>
      </c>
      <c r="E11" s="5">
        <v>0</v>
      </c>
      <c r="F11" s="5">
        <f t="shared" si="0"/>
        <v>0</v>
      </c>
    </row>
    <row r="12" spans="1:6" x14ac:dyDescent="0.2">
      <c r="A12" s="35">
        <f>'Recovery Calculation'!A15</f>
        <v>45689</v>
      </c>
      <c r="B12" s="5">
        <v>0</v>
      </c>
      <c r="C12" s="5">
        <v>0</v>
      </c>
      <c r="D12" s="68">
        <v>0</v>
      </c>
      <c r="E12" s="5">
        <v>0</v>
      </c>
      <c r="F12" s="5">
        <f t="shared" si="0"/>
        <v>0</v>
      </c>
    </row>
    <row r="13" spans="1:6" x14ac:dyDescent="0.2">
      <c r="A13" s="35">
        <f>'Recovery Calculation'!A16</f>
        <v>45717</v>
      </c>
      <c r="B13" s="5">
        <v>0</v>
      </c>
      <c r="C13" s="5">
        <v>0</v>
      </c>
      <c r="D13" s="5">
        <v>0</v>
      </c>
      <c r="E13" s="5">
        <v>0</v>
      </c>
      <c r="F13" s="5">
        <f t="shared" si="0"/>
        <v>0</v>
      </c>
    </row>
    <row r="14" spans="1:6" x14ac:dyDescent="0.2">
      <c r="A14" s="35">
        <f>'Recovery Calculation'!A17</f>
        <v>45748</v>
      </c>
      <c r="B14" s="5">
        <v>0</v>
      </c>
      <c r="C14" s="5">
        <v>0</v>
      </c>
      <c r="D14" s="5">
        <v>0</v>
      </c>
      <c r="E14" s="5">
        <v>0</v>
      </c>
      <c r="F14" s="5">
        <f t="shared" si="0"/>
        <v>0</v>
      </c>
    </row>
    <row r="15" spans="1:6" x14ac:dyDescent="0.2">
      <c r="A15" s="35">
        <f>'Recovery Calculation'!A18</f>
        <v>45778</v>
      </c>
      <c r="B15" s="5">
        <v>0</v>
      </c>
      <c r="C15" s="5">
        <v>0</v>
      </c>
      <c r="D15" s="5">
        <v>0</v>
      </c>
      <c r="E15" s="5">
        <v>0</v>
      </c>
      <c r="F15" s="5">
        <f t="shared" si="0"/>
        <v>0</v>
      </c>
    </row>
    <row r="16" spans="1:6" x14ac:dyDescent="0.2">
      <c r="A16" s="35">
        <f>'Recovery Calculation'!A19</f>
        <v>45809</v>
      </c>
      <c r="B16" s="5">
        <v>0</v>
      </c>
      <c r="C16" s="5">
        <v>0</v>
      </c>
      <c r="D16" s="5">
        <v>0</v>
      </c>
      <c r="E16" s="5">
        <v>0</v>
      </c>
      <c r="F16" s="5">
        <f t="shared" si="0"/>
        <v>0</v>
      </c>
    </row>
    <row r="17" spans="1:6" x14ac:dyDescent="0.2">
      <c r="A17" s="35">
        <f>'Recovery Calculation'!A20</f>
        <v>45839</v>
      </c>
      <c r="B17" s="5">
        <v>0</v>
      </c>
      <c r="C17" s="5">
        <v>0</v>
      </c>
      <c r="D17" s="5">
        <v>0</v>
      </c>
      <c r="E17" s="5">
        <v>0</v>
      </c>
      <c r="F17" s="5">
        <f t="shared" si="0"/>
        <v>0</v>
      </c>
    </row>
    <row r="18" spans="1:6" x14ac:dyDescent="0.2">
      <c r="A18" s="35">
        <f>'Recovery Calculation'!A21</f>
        <v>45870</v>
      </c>
      <c r="B18" s="5">
        <v>0</v>
      </c>
      <c r="C18" s="5">
        <v>0</v>
      </c>
      <c r="D18" s="5">
        <v>0</v>
      </c>
      <c r="E18" s="5">
        <v>0</v>
      </c>
      <c r="F18" s="5">
        <f t="shared" si="0"/>
        <v>0</v>
      </c>
    </row>
    <row r="19" spans="1:6" x14ac:dyDescent="0.2">
      <c r="A19" s="35">
        <f>'Recovery Calculation'!A22</f>
        <v>45901</v>
      </c>
      <c r="B19" s="5">
        <v>0</v>
      </c>
      <c r="C19" s="5">
        <v>0</v>
      </c>
      <c r="D19" s="5">
        <v>0</v>
      </c>
      <c r="E19" s="5">
        <v>0</v>
      </c>
      <c r="F19" s="5">
        <f t="shared" si="0"/>
        <v>0</v>
      </c>
    </row>
    <row r="20" spans="1:6" x14ac:dyDescent="0.2">
      <c r="A20" s="35"/>
      <c r="B20" s="5"/>
      <c r="C20" s="5"/>
      <c r="D20" s="5"/>
      <c r="E20" s="5"/>
      <c r="F20" s="5"/>
    </row>
    <row r="21" spans="1:6" x14ac:dyDescent="0.2">
      <c r="A21" s="29"/>
      <c r="B21" s="5">
        <f t="shared" ref="B21:F21" si="1">SUM(B7:B20)</f>
        <v>0</v>
      </c>
      <c r="C21" s="5">
        <f t="shared" si="1"/>
        <v>0</v>
      </c>
      <c r="D21" s="5">
        <f t="shared" si="1"/>
        <v>-15378.2</v>
      </c>
      <c r="E21" s="5">
        <f t="shared" si="1"/>
        <v>0</v>
      </c>
      <c r="F21" s="68">
        <f t="shared" si="1"/>
        <v>-15378.2</v>
      </c>
    </row>
    <row r="22" spans="1:6" x14ac:dyDescent="0.2">
      <c r="D22" s="28"/>
      <c r="E22" s="28"/>
    </row>
    <row r="23" spans="1:6" x14ac:dyDescent="0.2">
      <c r="A23" t="s">
        <v>114</v>
      </c>
    </row>
    <row r="24" spans="1:6" x14ac:dyDescent="0.2">
      <c r="A24" t="s">
        <v>115</v>
      </c>
    </row>
    <row r="27" spans="1:6" x14ac:dyDescent="0.2">
      <c r="A27" s="9"/>
      <c r="B27" s="11"/>
    </row>
    <row r="28" spans="1:6" x14ac:dyDescent="0.2">
      <c r="A28" s="9"/>
      <c r="B28" s="11"/>
    </row>
    <row r="29" spans="1:6" x14ac:dyDescent="0.2">
      <c r="A29" s="36"/>
      <c r="B29" s="11"/>
    </row>
    <row r="33" spans="1:9" x14ac:dyDescent="0.2">
      <c r="A33" s="35"/>
      <c r="B33" s="14"/>
      <c r="C33" s="14"/>
      <c r="D33" s="14"/>
      <c r="E33" s="14"/>
      <c r="F33" s="28"/>
      <c r="H33" s="12"/>
    </row>
    <row r="34" spans="1:9" x14ac:dyDescent="0.2">
      <c r="A34" s="35"/>
      <c r="B34" s="14"/>
      <c r="C34" s="14"/>
      <c r="D34" s="14"/>
      <c r="E34" s="14"/>
      <c r="F34" s="28"/>
      <c r="H34" s="12"/>
      <c r="I34" s="26"/>
    </row>
    <row r="35" spans="1:9" x14ac:dyDescent="0.2">
      <c r="A35" s="35"/>
      <c r="B35" s="14"/>
      <c r="C35" s="14"/>
      <c r="D35" s="14"/>
      <c r="E35" s="14"/>
      <c r="F35" s="28"/>
      <c r="H35" s="26"/>
      <c r="I35" s="11"/>
    </row>
    <row r="36" spans="1:9" x14ac:dyDescent="0.2">
      <c r="B36" s="11"/>
      <c r="C36" s="11"/>
      <c r="D36" s="37"/>
      <c r="E36" s="11"/>
      <c r="F36" s="37"/>
      <c r="H36" s="37"/>
      <c r="I36" s="11"/>
    </row>
    <row r="37" spans="1:9" x14ac:dyDescent="0.2">
      <c r="A37" s="38"/>
      <c r="B37" s="34"/>
      <c r="C37" s="34"/>
      <c r="D37" s="39"/>
      <c r="E37" s="28"/>
      <c r="F37" s="39"/>
      <c r="I37" s="34"/>
    </row>
    <row r="38" spans="1:9" x14ac:dyDescent="0.2">
      <c r="A38" s="38"/>
      <c r="B38" s="34"/>
      <c r="C38" s="34"/>
      <c r="D38" s="39"/>
      <c r="E38" s="28"/>
      <c r="F38" s="39"/>
      <c r="I38" s="34"/>
    </row>
    <row r="39" spans="1:9" x14ac:dyDescent="0.2">
      <c r="A39" s="38"/>
      <c r="B39" s="34"/>
      <c r="C39" s="34"/>
      <c r="D39" s="39"/>
      <c r="E39" s="28"/>
      <c r="F39" s="39"/>
      <c r="I39" s="34"/>
    </row>
    <row r="40" spans="1:9" x14ac:dyDescent="0.2">
      <c r="A40" s="38"/>
      <c r="B40" s="34"/>
      <c r="C40" s="34"/>
      <c r="D40" s="39"/>
      <c r="E40" s="28"/>
      <c r="F40" s="39"/>
      <c r="I40" s="34"/>
    </row>
    <row r="41" spans="1:9" x14ac:dyDescent="0.2">
      <c r="A41" s="38"/>
      <c r="B41" s="34"/>
      <c r="C41" s="34"/>
      <c r="D41" s="39"/>
      <c r="E41" s="28"/>
      <c r="F41" s="39"/>
      <c r="I41" s="34"/>
    </row>
    <row r="42" spans="1:9" x14ac:dyDescent="0.2">
      <c r="A42" s="38"/>
      <c r="B42" s="34"/>
      <c r="C42" s="34"/>
      <c r="D42" s="39"/>
      <c r="E42" s="28"/>
      <c r="F42" s="39"/>
      <c r="I42" s="34"/>
    </row>
    <row r="43" spans="1:9" x14ac:dyDescent="0.2">
      <c r="A43" s="38"/>
      <c r="B43" s="34"/>
      <c r="C43" s="34"/>
      <c r="D43" s="39"/>
      <c r="E43" s="28"/>
      <c r="F43" s="39"/>
      <c r="G43" s="28"/>
      <c r="I43" s="34"/>
    </row>
    <row r="44" spans="1:9" x14ac:dyDescent="0.2">
      <c r="A44" s="38"/>
      <c r="B44" s="34"/>
      <c r="C44" s="34"/>
      <c r="D44" s="39"/>
      <c r="E44" s="28"/>
      <c r="F44" s="39"/>
      <c r="I44" s="34"/>
    </row>
    <row r="45" spans="1:9" x14ac:dyDescent="0.2">
      <c r="A45" s="38"/>
      <c r="B45" s="34"/>
      <c r="C45" s="34"/>
      <c r="D45" s="39"/>
      <c r="E45" s="28"/>
      <c r="F45" s="39"/>
      <c r="I45" s="34"/>
    </row>
    <row r="46" spans="1:9" x14ac:dyDescent="0.2">
      <c r="A46" s="38"/>
      <c r="B46" s="34"/>
      <c r="C46" s="34"/>
      <c r="D46" s="39"/>
      <c r="E46" s="28"/>
      <c r="F46" s="39"/>
      <c r="I46" s="34"/>
    </row>
    <row r="47" spans="1:9" x14ac:dyDescent="0.2">
      <c r="A47" s="38"/>
      <c r="B47" s="34"/>
      <c r="C47" s="34"/>
      <c r="D47" s="39"/>
      <c r="E47" s="28"/>
      <c r="F47" s="39"/>
      <c r="I47" s="34"/>
    </row>
    <row r="48" spans="1:9" x14ac:dyDescent="0.2">
      <c r="A48" s="38"/>
      <c r="B48" s="34"/>
      <c r="C48" s="34"/>
      <c r="D48" s="39"/>
      <c r="E48" s="28"/>
      <c r="F48" s="39"/>
      <c r="G48" s="28"/>
      <c r="I48" s="34"/>
    </row>
    <row r="49" spans="1:10" x14ac:dyDescent="0.2">
      <c r="A49" s="38"/>
      <c r="B49" s="34"/>
      <c r="C49" s="34"/>
      <c r="D49" s="39"/>
      <c r="E49" s="28"/>
      <c r="F49" s="39"/>
      <c r="I49" s="34"/>
    </row>
    <row r="50" spans="1:10" x14ac:dyDescent="0.2">
      <c r="A50" s="38"/>
      <c r="B50" s="34"/>
      <c r="C50" s="34"/>
      <c r="D50" s="39"/>
      <c r="E50" s="28"/>
      <c r="F50" s="39"/>
      <c r="I50" s="34"/>
    </row>
    <row r="51" spans="1:10" x14ac:dyDescent="0.2">
      <c r="A51" s="38"/>
      <c r="B51" s="34"/>
      <c r="C51" s="34"/>
      <c r="D51" s="39"/>
      <c r="E51" s="28"/>
      <c r="F51" s="39"/>
      <c r="I51" s="34"/>
    </row>
    <row r="52" spans="1:10" x14ac:dyDescent="0.2">
      <c r="A52" s="38"/>
      <c r="B52" s="34"/>
      <c r="C52" s="34"/>
      <c r="D52" s="39"/>
      <c r="E52" s="28"/>
      <c r="F52" s="39"/>
      <c r="I52" s="34"/>
    </row>
    <row r="53" spans="1:10" x14ac:dyDescent="0.2">
      <c r="A53" s="38"/>
      <c r="B53" s="34"/>
      <c r="C53" s="34"/>
      <c r="D53" s="39"/>
      <c r="E53" s="28"/>
      <c r="F53" s="39"/>
      <c r="I53" s="34"/>
    </row>
    <row r="54" spans="1:10" x14ac:dyDescent="0.2">
      <c r="A54" s="38"/>
      <c r="B54" s="34"/>
      <c r="C54" s="34"/>
      <c r="D54" s="39"/>
      <c r="E54" s="28"/>
      <c r="F54" s="39"/>
      <c r="I54" s="34"/>
    </row>
    <row r="55" spans="1:10" x14ac:dyDescent="0.2">
      <c r="A55" s="38"/>
      <c r="B55" s="34"/>
      <c r="C55" s="34"/>
      <c r="D55" s="39"/>
      <c r="E55" s="28"/>
      <c r="F55" s="39"/>
      <c r="I55" s="34"/>
    </row>
    <row r="56" spans="1:10" x14ac:dyDescent="0.2">
      <c r="A56" s="38"/>
      <c r="B56" s="64"/>
      <c r="C56" s="64"/>
      <c r="D56" s="65"/>
      <c r="E56" s="66"/>
      <c r="F56" s="65"/>
      <c r="G56" s="17"/>
      <c r="H56" s="17"/>
      <c r="I56" s="64"/>
      <c r="J56" s="17"/>
    </row>
    <row r="57" spans="1:10" x14ac:dyDescent="0.2">
      <c r="A57" s="38"/>
      <c r="B57" s="64"/>
      <c r="C57" s="64"/>
      <c r="D57" s="65"/>
      <c r="E57" s="66"/>
      <c r="F57" s="65"/>
      <c r="G57" s="17"/>
      <c r="H57" s="17"/>
      <c r="I57" s="64"/>
      <c r="J57" s="17"/>
    </row>
    <row r="58" spans="1:10" x14ac:dyDescent="0.2">
      <c r="A58" s="38"/>
      <c r="B58" s="64"/>
      <c r="C58" s="64"/>
      <c r="D58" s="65"/>
      <c r="E58" s="66"/>
      <c r="F58" s="65"/>
      <c r="G58" s="17"/>
      <c r="H58" s="17"/>
      <c r="I58" s="64"/>
      <c r="J58" s="17"/>
    </row>
    <row r="59" spans="1:10" x14ac:dyDescent="0.2">
      <c r="A59" s="38"/>
      <c r="B59" s="64"/>
      <c r="C59" s="64"/>
      <c r="D59" s="65"/>
      <c r="E59" s="66"/>
      <c r="F59" s="65"/>
      <c r="G59" s="17"/>
      <c r="H59" s="17"/>
      <c r="I59" s="64"/>
      <c r="J59" s="17"/>
    </row>
    <row r="60" spans="1:10" x14ac:dyDescent="0.2">
      <c r="A60" s="38"/>
      <c r="B60" s="64"/>
      <c r="C60" s="64"/>
      <c r="D60" s="65"/>
      <c r="E60" s="66"/>
      <c r="F60" s="65"/>
      <c r="G60" s="66"/>
      <c r="H60" s="17"/>
      <c r="I60" s="64"/>
      <c r="J60" s="17"/>
    </row>
    <row r="61" spans="1:10" x14ac:dyDescent="0.2">
      <c r="A61" s="38"/>
      <c r="B61" s="64"/>
      <c r="C61" s="64"/>
      <c r="D61" s="65"/>
      <c r="E61" s="66"/>
      <c r="F61" s="65"/>
      <c r="G61" s="17"/>
      <c r="H61" s="17"/>
      <c r="I61" s="64"/>
      <c r="J61" s="17"/>
    </row>
    <row r="62" spans="1:10" x14ac:dyDescent="0.2">
      <c r="A62" s="38"/>
      <c r="B62" s="64"/>
      <c r="C62" s="64"/>
      <c r="D62" s="65"/>
      <c r="E62" s="66"/>
      <c r="F62" s="65"/>
      <c r="G62" s="17"/>
      <c r="H62" s="17"/>
      <c r="I62" s="64"/>
      <c r="J62" s="17"/>
    </row>
    <row r="63" spans="1:10" x14ac:dyDescent="0.2">
      <c r="A63" s="38"/>
      <c r="B63" s="34"/>
      <c r="C63" s="34"/>
      <c r="D63" s="39"/>
      <c r="E63" s="28"/>
      <c r="F63" s="39"/>
      <c r="I63" s="34"/>
    </row>
    <row r="64" spans="1:10" x14ac:dyDescent="0.2">
      <c r="A64" s="38"/>
      <c r="B64" s="34"/>
      <c r="C64" s="34"/>
      <c r="D64" s="39"/>
      <c r="E64" s="28"/>
      <c r="F64" s="39"/>
      <c r="I64" s="34"/>
    </row>
    <row r="65" spans="1:9" x14ac:dyDescent="0.2">
      <c r="A65" s="38"/>
      <c r="B65" s="34"/>
      <c r="C65" s="34"/>
      <c r="D65" s="39"/>
      <c r="E65" s="28"/>
      <c r="F65" s="39"/>
      <c r="I65" s="34"/>
    </row>
    <row r="66" spans="1:9" x14ac:dyDescent="0.2">
      <c r="A66" s="38"/>
      <c r="B66" s="34"/>
      <c r="C66" s="34"/>
      <c r="D66" s="39"/>
      <c r="E66" s="28"/>
      <c r="F66" s="39"/>
      <c r="I66" s="34"/>
    </row>
    <row r="67" spans="1:9" x14ac:dyDescent="0.2">
      <c r="A67" s="38"/>
      <c r="B67" s="34"/>
      <c r="C67" s="34"/>
      <c r="D67" s="39"/>
      <c r="E67" s="28"/>
      <c r="F67" s="39"/>
      <c r="I67" s="34"/>
    </row>
    <row r="68" spans="1:9" x14ac:dyDescent="0.2">
      <c r="A68" s="38"/>
      <c r="B68" s="34"/>
      <c r="C68" s="34"/>
      <c r="D68" s="39"/>
      <c r="E68" s="28"/>
      <c r="F68" s="39"/>
      <c r="I68" s="34"/>
    </row>
    <row r="69" spans="1:9" x14ac:dyDescent="0.2">
      <c r="A69" s="38"/>
      <c r="B69" s="34"/>
      <c r="C69" s="34"/>
      <c r="D69" s="39"/>
      <c r="E69" s="28"/>
      <c r="F69" s="39"/>
      <c r="I69" s="34"/>
    </row>
    <row r="70" spans="1:9" x14ac:dyDescent="0.2">
      <c r="A70" s="38"/>
      <c r="B70" s="34"/>
      <c r="C70" s="34"/>
      <c r="D70" s="39"/>
      <c r="E70" s="28"/>
      <c r="F70" s="39"/>
      <c r="I70" s="34"/>
    </row>
    <row r="71" spans="1:9" x14ac:dyDescent="0.2">
      <c r="A71" s="38"/>
      <c r="B71" s="34"/>
      <c r="C71" s="34"/>
      <c r="D71" s="39"/>
      <c r="E71" s="28"/>
      <c r="F71" s="39"/>
      <c r="I71" s="34"/>
    </row>
    <row r="72" spans="1:9" x14ac:dyDescent="0.2">
      <c r="A72" s="38"/>
      <c r="B72" s="34"/>
      <c r="C72" s="34"/>
      <c r="D72" s="39"/>
      <c r="E72" s="28"/>
      <c r="F72" s="39"/>
      <c r="G72" s="28"/>
      <c r="I72" s="34"/>
    </row>
    <row r="73" spans="1:9" x14ac:dyDescent="0.2">
      <c r="A73" s="40"/>
      <c r="B73" s="34"/>
      <c r="C73" s="34"/>
      <c r="D73" s="39"/>
      <c r="E73" s="28"/>
      <c r="F73" s="39"/>
      <c r="I73" s="34"/>
    </row>
    <row r="74" spans="1:9" x14ac:dyDescent="0.2">
      <c r="A74" s="40"/>
      <c r="B74" s="34"/>
      <c r="C74" s="34"/>
      <c r="D74" s="39"/>
      <c r="E74" s="28"/>
      <c r="F74" s="39"/>
      <c r="I74" s="34"/>
    </row>
    <row r="75" spans="1:9" x14ac:dyDescent="0.2">
      <c r="A75" s="40"/>
      <c r="B75" s="34"/>
      <c r="C75" s="34"/>
      <c r="D75" s="41"/>
      <c r="E75" s="28"/>
      <c r="F75" s="39"/>
      <c r="I75" s="34"/>
    </row>
    <row r="76" spans="1:9" x14ac:dyDescent="0.2">
      <c r="A76" s="38"/>
      <c r="B76" s="34"/>
      <c r="C76" s="34"/>
      <c r="D76" s="41"/>
      <c r="E76" s="28"/>
      <c r="F76" s="41"/>
      <c r="H76" s="42"/>
      <c r="I76" s="34"/>
    </row>
    <row r="77" spans="1:9" x14ac:dyDescent="0.2">
      <c r="A77" s="40"/>
      <c r="B77" s="34"/>
      <c r="C77" s="34"/>
      <c r="D77" s="41"/>
      <c r="E77" s="28"/>
      <c r="F77" s="41"/>
      <c r="H77" s="42"/>
      <c r="I77" s="34"/>
    </row>
    <row r="78" spans="1:9" x14ac:dyDescent="0.2">
      <c r="A78" s="40"/>
      <c r="B78" s="34"/>
      <c r="C78" s="34"/>
      <c r="D78" s="41"/>
      <c r="E78" s="28"/>
      <c r="F78" s="41"/>
      <c r="H78" s="42"/>
      <c r="I78" s="34"/>
    </row>
    <row r="79" spans="1:9" x14ac:dyDescent="0.2">
      <c r="A79" s="40"/>
      <c r="B79" s="34"/>
      <c r="C79" s="34"/>
      <c r="D79" s="41"/>
      <c r="E79" s="28"/>
      <c r="F79" s="41"/>
      <c r="H79" s="42"/>
      <c r="I79" s="34"/>
    </row>
    <row r="80" spans="1:9" x14ac:dyDescent="0.2">
      <c r="A80" s="40"/>
      <c r="B80" s="34"/>
      <c r="C80" s="34"/>
      <c r="D80" s="41"/>
      <c r="E80" s="28"/>
      <c r="F80" s="41"/>
      <c r="H80" s="42"/>
      <c r="I80" s="34"/>
    </row>
    <row r="81" spans="1:9" x14ac:dyDescent="0.2">
      <c r="A81" s="40"/>
      <c r="B81" s="34"/>
      <c r="C81" s="34"/>
      <c r="D81" s="41"/>
      <c r="E81" s="28"/>
      <c r="F81" s="41"/>
      <c r="H81" s="42"/>
      <c r="I81" s="34"/>
    </row>
    <row r="82" spans="1:9" x14ac:dyDescent="0.2">
      <c r="A82" s="40"/>
      <c r="B82" s="34"/>
      <c r="C82" s="34"/>
      <c r="D82" s="41"/>
      <c r="E82" s="28"/>
      <c r="F82" s="41"/>
      <c r="H82" s="42"/>
      <c r="I82" s="34"/>
    </row>
    <row r="83" spans="1:9" x14ac:dyDescent="0.2">
      <c r="A83" s="40"/>
      <c r="B83" s="34"/>
      <c r="C83" s="34"/>
      <c r="D83" s="41"/>
      <c r="E83" s="28"/>
      <c r="F83" s="41"/>
      <c r="H83" s="42"/>
      <c r="I83" s="34"/>
    </row>
    <row r="84" spans="1:9" x14ac:dyDescent="0.2">
      <c r="A84" s="40"/>
      <c r="B84" s="34"/>
      <c r="C84" s="34"/>
      <c r="D84" s="41"/>
      <c r="E84" s="28"/>
      <c r="F84" s="41"/>
      <c r="G84" s="28"/>
      <c r="H84" s="42"/>
      <c r="I84" s="34"/>
    </row>
    <row r="85" spans="1:9" x14ac:dyDescent="0.2">
      <c r="A85" s="40"/>
      <c r="B85" s="34"/>
      <c r="C85" s="34"/>
      <c r="D85" s="41"/>
      <c r="E85" s="28"/>
      <c r="F85" s="41"/>
      <c r="H85" s="42"/>
      <c r="I85" s="34"/>
    </row>
    <row r="86" spans="1:9" x14ac:dyDescent="0.2">
      <c r="A86" s="40"/>
      <c r="B86" s="34"/>
      <c r="C86" s="34"/>
      <c r="D86" s="41"/>
      <c r="E86" s="28"/>
      <c r="F86" s="41"/>
      <c r="H86" s="42"/>
      <c r="I86" s="34"/>
    </row>
    <row r="87" spans="1:9" x14ac:dyDescent="0.2">
      <c r="A87" s="40"/>
      <c r="B87" s="34"/>
      <c r="C87" s="34"/>
      <c r="D87" s="41"/>
      <c r="E87" s="28"/>
      <c r="F87" s="41"/>
      <c r="H87" s="42"/>
      <c r="I87" s="34"/>
    </row>
    <row r="88" spans="1:9" x14ac:dyDescent="0.2">
      <c r="A88" s="7"/>
      <c r="B88" s="34"/>
      <c r="C88" s="34"/>
      <c r="D88" s="39"/>
      <c r="E88" s="28"/>
      <c r="F88" s="39"/>
      <c r="I88" s="34"/>
    </row>
    <row r="89" spans="1:9" x14ac:dyDescent="0.2">
      <c r="A89" s="35"/>
      <c r="B89" s="34"/>
      <c r="C89" s="34"/>
      <c r="D89" s="39"/>
      <c r="E89" s="28"/>
      <c r="F89" s="39"/>
      <c r="I89" s="34"/>
    </row>
    <row r="90" spans="1:9" x14ac:dyDescent="0.2">
      <c r="A90" s="35"/>
      <c r="B90" s="34"/>
      <c r="C90" s="34"/>
      <c r="D90" s="39"/>
      <c r="E90" s="28"/>
      <c r="F90" s="39"/>
      <c r="I90" s="34"/>
    </row>
    <row r="91" spans="1:9" x14ac:dyDescent="0.2">
      <c r="A91" s="35"/>
      <c r="B91" s="34"/>
      <c r="C91" s="34"/>
      <c r="D91" s="39"/>
      <c r="E91" s="28"/>
      <c r="F91" s="39"/>
      <c r="I91" s="34"/>
    </row>
    <row r="92" spans="1:9" x14ac:dyDescent="0.2">
      <c r="A92" s="35"/>
      <c r="B92" s="34"/>
      <c r="C92" s="34"/>
      <c r="D92" s="39"/>
      <c r="E92" s="28"/>
      <c r="F92" s="39"/>
      <c r="I92" s="34"/>
    </row>
    <row r="93" spans="1:9" x14ac:dyDescent="0.2">
      <c r="A93" s="35"/>
      <c r="B93" s="34"/>
      <c r="C93" s="34"/>
      <c r="D93" s="39"/>
      <c r="E93" s="28"/>
      <c r="F93" s="39"/>
      <c r="I93" s="34"/>
    </row>
    <row r="94" spans="1:9" x14ac:dyDescent="0.2">
      <c r="A94" s="35"/>
      <c r="B94" s="34"/>
      <c r="C94" s="34"/>
      <c r="D94" s="39"/>
      <c r="E94" s="28"/>
      <c r="F94" s="39"/>
      <c r="I94" s="34"/>
    </row>
    <row r="95" spans="1:9" x14ac:dyDescent="0.2">
      <c r="A95" s="35"/>
      <c r="B95" s="34"/>
      <c r="C95" s="34"/>
      <c r="D95" s="39"/>
      <c r="E95" s="28"/>
      <c r="F95" s="39"/>
      <c r="I95" s="34"/>
    </row>
    <row r="96" spans="1:9" x14ac:dyDescent="0.2">
      <c r="A96" s="35"/>
      <c r="B96" s="34"/>
      <c r="C96" s="34"/>
      <c r="D96" s="39"/>
      <c r="E96" s="28"/>
      <c r="F96" s="39"/>
      <c r="G96" s="28"/>
      <c r="I96" s="34"/>
    </row>
    <row r="97" spans="1:9" x14ac:dyDescent="0.2">
      <c r="A97" s="35"/>
      <c r="B97" s="34"/>
      <c r="C97" s="34"/>
      <c r="D97" s="39"/>
      <c r="E97" s="28"/>
      <c r="F97" s="39"/>
      <c r="G97" s="28"/>
      <c r="I97" s="34"/>
    </row>
    <row r="98" spans="1:9" x14ac:dyDescent="0.2">
      <c r="A98" s="35"/>
      <c r="B98" s="34"/>
      <c r="C98" s="34"/>
      <c r="D98" s="39"/>
      <c r="E98" s="28"/>
      <c r="F98" s="39"/>
      <c r="G98" s="28"/>
      <c r="I98" s="34"/>
    </row>
    <row r="99" spans="1:9" x14ac:dyDescent="0.2">
      <c r="A99" s="35"/>
      <c r="B99" s="34"/>
      <c r="C99" s="34"/>
      <c r="D99" s="39"/>
      <c r="E99" s="28"/>
      <c r="F99" s="39"/>
      <c r="G99" s="28"/>
      <c r="I99" s="34"/>
    </row>
    <row r="100" spans="1:9" x14ac:dyDescent="0.2">
      <c r="A100" s="35"/>
      <c r="B100" s="34"/>
      <c r="C100" s="34"/>
      <c r="D100" s="34"/>
      <c r="E100" s="28"/>
      <c r="F100" s="34"/>
      <c r="G100" s="28"/>
      <c r="I100" s="34"/>
    </row>
    <row r="101" spans="1:9" x14ac:dyDescent="0.2">
      <c r="A101" s="35"/>
      <c r="B101" s="34"/>
      <c r="C101" s="34"/>
      <c r="D101" s="34"/>
      <c r="E101" s="28"/>
      <c r="F101" s="34"/>
      <c r="G101" s="28"/>
      <c r="I101" s="34"/>
    </row>
    <row r="102" spans="1:9" x14ac:dyDescent="0.2">
      <c r="A102" s="35"/>
      <c r="B102" s="34"/>
      <c r="C102" s="34"/>
      <c r="D102" s="34"/>
      <c r="E102" s="28"/>
      <c r="F102" s="34"/>
      <c r="G102" s="28"/>
      <c r="I102" s="34"/>
    </row>
    <row r="103" spans="1:9" x14ac:dyDescent="0.2">
      <c r="A103" s="35"/>
      <c r="B103" s="34"/>
      <c r="C103" s="34"/>
      <c r="D103" s="34"/>
      <c r="E103" s="28"/>
      <c r="F103" s="34"/>
      <c r="G103" s="28"/>
      <c r="I103" s="34"/>
    </row>
    <row r="104" spans="1:9" x14ac:dyDescent="0.2">
      <c r="A104" s="35"/>
      <c r="B104" s="34"/>
      <c r="C104" s="34"/>
      <c r="D104" s="34"/>
      <c r="E104" s="28"/>
      <c r="F104" s="34"/>
      <c r="G104" s="28"/>
      <c r="I104" s="34"/>
    </row>
    <row r="105" spans="1:9" x14ac:dyDescent="0.2">
      <c r="A105" s="35"/>
      <c r="B105" s="34"/>
      <c r="C105" s="34"/>
      <c r="D105" s="34"/>
      <c r="E105" s="28"/>
      <c r="F105" s="34"/>
      <c r="G105" s="28"/>
      <c r="I105" s="34"/>
    </row>
    <row r="106" spans="1:9" x14ac:dyDescent="0.2">
      <c r="A106" s="35"/>
      <c r="B106" s="34"/>
      <c r="C106" s="34"/>
      <c r="D106" s="34"/>
      <c r="E106" s="28"/>
      <c r="F106" s="34"/>
      <c r="G106" s="28"/>
      <c r="I106" s="34"/>
    </row>
    <row r="107" spans="1:9" x14ac:dyDescent="0.2">
      <c r="A107" s="35"/>
      <c r="B107" s="34"/>
      <c r="C107" s="34"/>
      <c r="D107" s="34"/>
      <c r="E107" s="28"/>
      <c r="F107" s="34"/>
      <c r="G107" s="28"/>
      <c r="I107" s="34"/>
    </row>
    <row r="108" spans="1:9" x14ac:dyDescent="0.2">
      <c r="A108" s="35"/>
      <c r="B108" s="34"/>
      <c r="C108" s="34"/>
      <c r="D108" s="34"/>
      <c r="E108" s="28"/>
      <c r="F108" s="34"/>
      <c r="G108" s="28"/>
      <c r="I108" s="34"/>
    </row>
    <row r="109" spans="1:9" x14ac:dyDescent="0.2">
      <c r="A109" s="35"/>
      <c r="B109" s="34"/>
      <c r="C109" s="34"/>
      <c r="D109" s="43"/>
      <c r="E109" s="28"/>
      <c r="F109" s="34"/>
      <c r="G109" s="28"/>
      <c r="I109" s="34"/>
    </row>
    <row r="110" spans="1:9" x14ac:dyDescent="0.2">
      <c r="A110" s="35"/>
      <c r="B110" s="34"/>
      <c r="C110" s="34"/>
      <c r="D110" s="43"/>
      <c r="E110" s="28"/>
      <c r="F110" s="34"/>
      <c r="G110" s="28"/>
      <c r="I110" s="34"/>
    </row>
    <row r="111" spans="1:9" x14ac:dyDescent="0.2">
      <c r="A111" s="35"/>
      <c r="B111" s="34"/>
      <c r="C111" s="34"/>
      <c r="D111" s="43"/>
      <c r="E111" s="28"/>
      <c r="F111" s="34"/>
      <c r="G111" s="28"/>
      <c r="I111" s="34"/>
    </row>
    <row r="112" spans="1:9" x14ac:dyDescent="0.2">
      <c r="A112" s="35"/>
      <c r="B112" s="34"/>
      <c r="C112" s="34"/>
      <c r="D112" s="43"/>
      <c r="E112" s="28"/>
      <c r="F112" s="43"/>
      <c r="G112" s="28"/>
      <c r="I112" s="34"/>
    </row>
    <row r="113" spans="1:9" x14ac:dyDescent="0.2">
      <c r="A113" s="35"/>
      <c r="B113" s="34"/>
      <c r="C113" s="34"/>
      <c r="D113" s="43"/>
      <c r="E113" s="28"/>
      <c r="F113" s="43"/>
      <c r="G113" s="28"/>
      <c r="I113" s="34"/>
    </row>
    <row r="114" spans="1:9" x14ac:dyDescent="0.2">
      <c r="A114" s="35"/>
      <c r="B114" s="34"/>
      <c r="C114" s="34"/>
      <c r="D114" s="43"/>
      <c r="E114" s="28"/>
      <c r="F114" s="43"/>
      <c r="G114" s="28"/>
      <c r="I114" s="34"/>
    </row>
    <row r="115" spans="1:9" x14ac:dyDescent="0.2">
      <c r="A115" s="35"/>
      <c r="B115" s="34"/>
      <c r="C115" s="34"/>
      <c r="E115" s="28"/>
      <c r="G115" s="28"/>
      <c r="I115" s="34"/>
    </row>
    <row r="116" spans="1:9" x14ac:dyDescent="0.2">
      <c r="A116" s="35"/>
      <c r="B116" s="22"/>
      <c r="C116" s="22"/>
      <c r="D116" s="22"/>
      <c r="E116" s="22"/>
      <c r="F116" s="22"/>
      <c r="H116" s="23"/>
      <c r="I116" s="23"/>
    </row>
    <row r="117" spans="1:9" x14ac:dyDescent="0.2">
      <c r="H117" s="44"/>
    </row>
    <row r="118" spans="1:9" x14ac:dyDescent="0.2">
      <c r="A118" s="9"/>
      <c r="H118" s="30"/>
    </row>
    <row r="119" spans="1:9" x14ac:dyDescent="0.2">
      <c r="A119" s="9"/>
    </row>
    <row r="120" spans="1:9" x14ac:dyDescent="0.2">
      <c r="A120" s="4"/>
    </row>
    <row r="121" spans="1:9" x14ac:dyDescent="0.2">
      <c r="D121" s="25"/>
      <c r="E121" s="25"/>
    </row>
  </sheetData>
  <mergeCells count="2">
    <mergeCell ref="A1:F1"/>
    <mergeCell ref="A2:F2"/>
  </mergeCells>
  <printOptions horizontalCentered="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A94BE-1A8C-4D15-8288-8C6CA3FA777D}">
  <sheetPr>
    <tabColor rgb="FFFFFF00"/>
    <pageSetUpPr fitToPage="1"/>
  </sheetPr>
  <dimension ref="A1:T88"/>
  <sheetViews>
    <sheetView zoomScale="130" zoomScaleNormal="130" workbookViewId="0">
      <selection activeCell="E77" sqref="E77"/>
    </sheetView>
  </sheetViews>
  <sheetFormatPr defaultColWidth="9.140625" defaultRowHeight="11.25" x14ac:dyDescent="0.2"/>
  <cols>
    <col min="1" max="1" width="2.5703125" style="121" bestFit="1" customWidth="1"/>
    <col min="2" max="2" width="21.7109375" style="121" bestFit="1" customWidth="1"/>
    <col min="3" max="3" width="11.7109375" style="121" customWidth="1"/>
    <col min="4" max="4" width="11.85546875" style="121" customWidth="1"/>
    <col min="5" max="5" width="12.85546875" style="121" bestFit="1" customWidth="1"/>
    <col min="6" max="6" width="13.28515625" style="152" hidden="1" customWidth="1"/>
    <col min="7" max="8" width="12.140625" style="152" hidden="1" customWidth="1"/>
    <col min="9" max="11" width="12" style="152" hidden="1" customWidth="1"/>
    <col min="12" max="13" width="10.7109375" style="152" hidden="1" customWidth="1"/>
    <col min="14" max="14" width="10.85546875" style="152" hidden="1" customWidth="1"/>
    <col min="15" max="15" width="16.140625" style="137" customWidth="1"/>
    <col min="16" max="16384" width="9.140625" style="121"/>
  </cols>
  <sheetData>
    <row r="1" spans="1:17" ht="18" x14ac:dyDescent="0.25">
      <c r="B1" s="228" t="s">
        <v>59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17" ht="18" x14ac:dyDescent="0.25">
      <c r="B2" s="228" t="s">
        <v>107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</row>
    <row r="3" spans="1:17" ht="18" x14ac:dyDescent="0.25">
      <c r="A3" s="122"/>
      <c r="B3" s="122"/>
      <c r="C3" s="122"/>
      <c r="D3" s="122"/>
      <c r="E3" s="122"/>
      <c r="F3" s="136"/>
      <c r="G3" s="136"/>
      <c r="H3" s="136"/>
      <c r="I3" s="136"/>
      <c r="J3" s="136"/>
      <c r="K3" s="136"/>
      <c r="L3" s="136"/>
      <c r="M3" s="136"/>
      <c r="N3" s="136"/>
    </row>
    <row r="4" spans="1:17" s="123" customFormat="1" x14ac:dyDescent="0.2">
      <c r="C4" s="124">
        <v>45566</v>
      </c>
      <c r="D4" s="124">
        <v>45597</v>
      </c>
      <c r="E4" s="124">
        <v>45627</v>
      </c>
      <c r="F4" s="138">
        <v>45658</v>
      </c>
      <c r="G4" s="138">
        <v>45689</v>
      </c>
      <c r="H4" s="138">
        <v>45717</v>
      </c>
      <c r="I4" s="138">
        <v>45748</v>
      </c>
      <c r="J4" s="138">
        <v>45778</v>
      </c>
      <c r="K4" s="138">
        <v>45809</v>
      </c>
      <c r="L4" s="138">
        <v>45839</v>
      </c>
      <c r="M4" s="138">
        <v>45870</v>
      </c>
      <c r="N4" s="138">
        <v>45901</v>
      </c>
      <c r="O4" s="153" t="s">
        <v>106</v>
      </c>
    </row>
    <row r="5" spans="1:17" s="123" customFormat="1" x14ac:dyDescent="0.2">
      <c r="C5" s="82"/>
      <c r="D5" s="125"/>
      <c r="E5" s="125"/>
      <c r="F5" s="139"/>
      <c r="G5" s="139"/>
      <c r="H5" s="139"/>
      <c r="I5" s="139"/>
      <c r="J5" s="139"/>
      <c r="K5" s="139"/>
      <c r="L5" s="139"/>
      <c r="M5" s="139"/>
      <c r="N5" s="139"/>
      <c r="O5" s="137" t="s">
        <v>112</v>
      </c>
    </row>
    <row r="6" spans="1:17" x14ac:dyDescent="0.2">
      <c r="A6" s="121">
        <v>1</v>
      </c>
      <c r="B6" s="121" t="s">
        <v>105</v>
      </c>
      <c r="C6" s="82">
        <v>21306</v>
      </c>
      <c r="D6" s="82">
        <v>18515</v>
      </c>
      <c r="E6" s="82">
        <v>18976</v>
      </c>
      <c r="F6" s="140"/>
      <c r="G6" s="140"/>
      <c r="H6" s="140"/>
      <c r="I6" s="140"/>
      <c r="J6" s="140"/>
      <c r="K6" s="140"/>
      <c r="L6" s="140"/>
      <c r="M6" s="140"/>
      <c r="N6" s="140"/>
      <c r="O6" s="141">
        <f>SUM(C6:N6)/COUNT(C6:N6)</f>
        <v>19599</v>
      </c>
      <c r="Q6" s="123"/>
    </row>
    <row r="7" spans="1:17" x14ac:dyDescent="0.2">
      <c r="B7" s="121" t="s">
        <v>104</v>
      </c>
      <c r="C7" s="83"/>
      <c r="D7" s="83"/>
      <c r="E7" s="83"/>
      <c r="F7" s="142"/>
      <c r="G7" s="142"/>
      <c r="H7" s="142"/>
      <c r="I7" s="142"/>
      <c r="J7" s="142"/>
      <c r="K7" s="142"/>
      <c r="L7" s="142"/>
      <c r="M7" s="142"/>
      <c r="N7" s="142"/>
      <c r="Q7" s="123"/>
    </row>
    <row r="8" spans="1:17" ht="22.5" x14ac:dyDescent="0.2">
      <c r="A8" s="121">
        <v>2</v>
      </c>
      <c r="B8" s="126" t="s">
        <v>103</v>
      </c>
      <c r="C8" s="63"/>
      <c r="D8" s="63"/>
      <c r="E8" s="63"/>
      <c r="F8" s="143"/>
      <c r="G8" s="143"/>
      <c r="H8" s="143"/>
      <c r="I8" s="144"/>
      <c r="J8" s="144"/>
      <c r="K8" s="144"/>
      <c r="L8" s="144"/>
      <c r="M8" s="144"/>
      <c r="N8" s="144"/>
    </row>
    <row r="9" spans="1:17" ht="12.75" x14ac:dyDescent="0.2">
      <c r="B9" s="126" t="s">
        <v>78</v>
      </c>
      <c r="C9" s="63"/>
      <c r="D9" s="63"/>
      <c r="E9" s="63"/>
      <c r="F9" s="143"/>
      <c r="G9" s="143"/>
      <c r="H9" s="143"/>
      <c r="I9" s="144"/>
      <c r="J9" s="144"/>
      <c r="K9" s="144"/>
      <c r="L9" s="144"/>
      <c r="M9" s="144"/>
      <c r="N9" s="144"/>
    </row>
    <row r="10" spans="1:17" x14ac:dyDescent="0.2">
      <c r="B10" s="127" t="s">
        <v>109</v>
      </c>
      <c r="C10" s="84">
        <v>94149.75</v>
      </c>
      <c r="D10" s="84">
        <v>90875.17</v>
      </c>
      <c r="E10" s="84">
        <v>92432.86</v>
      </c>
      <c r="F10" s="145"/>
      <c r="G10" s="145"/>
      <c r="H10" s="145"/>
      <c r="I10" s="145"/>
      <c r="J10" s="145"/>
      <c r="K10" s="145"/>
      <c r="L10" s="145"/>
      <c r="M10" s="145"/>
      <c r="N10" s="145"/>
      <c r="O10" s="154">
        <f>SUM(C10:N10)</f>
        <v>277457.77999999997</v>
      </c>
    </row>
    <row r="11" spans="1:17" x14ac:dyDescent="0.2">
      <c r="C11" s="76">
        <v>12158</v>
      </c>
      <c r="D11" s="76">
        <v>12134</v>
      </c>
      <c r="E11" s="76">
        <v>12307</v>
      </c>
      <c r="F11" s="76"/>
      <c r="G11" s="76"/>
      <c r="H11" s="76"/>
      <c r="I11" s="76"/>
      <c r="J11" s="76"/>
      <c r="K11" s="76"/>
      <c r="L11" s="76"/>
      <c r="M11" s="76"/>
      <c r="N11" s="76"/>
      <c r="O11" s="141">
        <f>SUM(C11:N11)/COUNT(C11:N11)</f>
        <v>12199.666666666666</v>
      </c>
    </row>
    <row r="12" spans="1:17" x14ac:dyDescent="0.2">
      <c r="B12" s="127" t="s">
        <v>102</v>
      </c>
      <c r="C12" s="84">
        <v>138748.54</v>
      </c>
      <c r="D12" s="84">
        <v>110033.16</v>
      </c>
      <c r="E12" s="84">
        <v>113837.72</v>
      </c>
      <c r="F12" s="145"/>
      <c r="G12" s="145"/>
      <c r="H12" s="145"/>
      <c r="I12" s="145"/>
      <c r="J12" s="145"/>
      <c r="K12" s="145"/>
      <c r="L12" s="145"/>
      <c r="M12" s="145"/>
      <c r="N12" s="145"/>
      <c r="O12" s="154">
        <f>SUM(C12:N12)</f>
        <v>362619.42000000004</v>
      </c>
    </row>
    <row r="13" spans="1:17" x14ac:dyDescent="0.2">
      <c r="C13" s="76">
        <v>3753</v>
      </c>
      <c r="D13" s="76">
        <v>2994</v>
      </c>
      <c r="E13" s="76">
        <v>3097</v>
      </c>
      <c r="F13" s="76"/>
      <c r="G13" s="76"/>
      <c r="H13" s="76"/>
      <c r="I13" s="76"/>
      <c r="J13" s="76"/>
      <c r="K13" s="76"/>
      <c r="L13" s="76"/>
      <c r="M13" s="76"/>
      <c r="N13" s="76"/>
      <c r="O13" s="141">
        <f>SUM(C13:N13)/COUNT(C13:N13)</f>
        <v>3281.3333333333335</v>
      </c>
    </row>
    <row r="14" spans="1:17" x14ac:dyDescent="0.2">
      <c r="B14" s="127" t="s">
        <v>101</v>
      </c>
      <c r="C14" s="84">
        <v>155919.1</v>
      </c>
      <c r="D14" s="84">
        <v>111659.66</v>
      </c>
      <c r="E14" s="84">
        <v>116667.8</v>
      </c>
      <c r="F14" s="145"/>
      <c r="G14" s="145"/>
      <c r="H14" s="145"/>
      <c r="I14" s="145"/>
      <c r="J14" s="145"/>
      <c r="K14" s="145"/>
      <c r="L14" s="145"/>
      <c r="M14" s="145"/>
      <c r="N14" s="145"/>
      <c r="O14" s="154">
        <f>SUM(C14:N14)</f>
        <v>384246.56</v>
      </c>
    </row>
    <row r="15" spans="1:17" x14ac:dyDescent="0.2">
      <c r="C15" s="76">
        <v>2532</v>
      </c>
      <c r="D15" s="76">
        <v>1815</v>
      </c>
      <c r="E15" s="76">
        <v>1897</v>
      </c>
      <c r="F15" s="76"/>
      <c r="G15" s="76"/>
      <c r="H15" s="76"/>
      <c r="I15" s="76"/>
      <c r="J15" s="76"/>
      <c r="K15" s="76"/>
      <c r="L15" s="76"/>
      <c r="M15" s="76"/>
      <c r="N15" s="76"/>
      <c r="O15" s="141">
        <f>SUM(C15:N15)/COUNT(C15:N15)</f>
        <v>2081.3333333333335</v>
      </c>
    </row>
    <row r="16" spans="1:17" x14ac:dyDescent="0.2">
      <c r="B16" s="127" t="s">
        <v>100</v>
      </c>
      <c r="C16" s="84">
        <v>131391.5</v>
      </c>
      <c r="D16" s="84">
        <v>80165.77</v>
      </c>
      <c r="E16" s="84">
        <v>84097.41</v>
      </c>
      <c r="F16" s="145"/>
      <c r="G16" s="145"/>
      <c r="H16" s="145"/>
      <c r="I16" s="145"/>
      <c r="J16" s="145"/>
      <c r="K16" s="145"/>
      <c r="L16" s="145"/>
      <c r="M16" s="145"/>
      <c r="N16" s="145"/>
      <c r="O16" s="154">
        <f>SUM(C16:N16)</f>
        <v>295654.68000000005</v>
      </c>
    </row>
    <row r="17" spans="1:15" x14ac:dyDescent="0.2">
      <c r="C17" s="76">
        <v>1521</v>
      </c>
      <c r="D17" s="76">
        <v>927</v>
      </c>
      <c r="E17" s="76">
        <v>973</v>
      </c>
      <c r="F17" s="76"/>
      <c r="G17" s="76"/>
      <c r="H17" s="76"/>
      <c r="I17" s="76"/>
      <c r="J17" s="76"/>
      <c r="K17" s="76"/>
      <c r="L17" s="76"/>
      <c r="M17" s="76"/>
      <c r="N17" s="76"/>
      <c r="O17" s="141">
        <f>SUM(C17:N17)/COUNT(C17:N17)</f>
        <v>1140.3333333333333</v>
      </c>
    </row>
    <row r="18" spans="1:15" x14ac:dyDescent="0.2">
      <c r="B18" s="127" t="s">
        <v>99</v>
      </c>
      <c r="C18" s="84">
        <v>85499.33</v>
      </c>
      <c r="D18" s="84">
        <v>45485.66</v>
      </c>
      <c r="E18" s="84">
        <v>48823.66</v>
      </c>
      <c r="F18" s="145"/>
      <c r="G18" s="145"/>
      <c r="H18" s="145"/>
      <c r="I18" s="145"/>
      <c r="J18" s="145"/>
      <c r="K18" s="145"/>
      <c r="L18" s="145"/>
      <c r="M18" s="145"/>
      <c r="N18" s="145"/>
      <c r="O18" s="154">
        <f>SUM(C18:N18)</f>
        <v>179808.65000000002</v>
      </c>
    </row>
    <row r="19" spans="1:15" x14ac:dyDescent="0.2">
      <c r="C19" s="76">
        <v>770</v>
      </c>
      <c r="D19" s="76">
        <v>410</v>
      </c>
      <c r="E19" s="76">
        <v>440</v>
      </c>
      <c r="F19" s="76"/>
      <c r="G19" s="76"/>
      <c r="H19" s="76"/>
      <c r="I19" s="76"/>
      <c r="J19" s="76"/>
      <c r="K19" s="76"/>
      <c r="L19" s="76"/>
      <c r="M19" s="76"/>
      <c r="N19" s="76"/>
      <c r="O19" s="141">
        <f>SUM(C19:N19)/COUNT(C19:N19)</f>
        <v>540</v>
      </c>
    </row>
    <row r="20" spans="1:15" x14ac:dyDescent="0.2">
      <c r="B20" s="127" t="s">
        <v>98</v>
      </c>
      <c r="C20" s="84">
        <v>50330.15</v>
      </c>
      <c r="D20" s="84">
        <v>25100.78</v>
      </c>
      <c r="E20" s="84">
        <v>26782.13</v>
      </c>
      <c r="F20" s="145"/>
      <c r="G20" s="145"/>
      <c r="H20" s="145"/>
      <c r="I20" s="145"/>
      <c r="J20" s="145"/>
      <c r="K20" s="145"/>
      <c r="L20" s="145"/>
      <c r="M20" s="145"/>
      <c r="N20" s="145"/>
      <c r="O20" s="154">
        <f>SUM(C20:N20)</f>
        <v>102213.06</v>
      </c>
    </row>
    <row r="21" spans="1:15" x14ac:dyDescent="0.2">
      <c r="C21" s="76">
        <v>370</v>
      </c>
      <c r="D21" s="76">
        <v>185</v>
      </c>
      <c r="E21" s="76">
        <v>197</v>
      </c>
      <c r="F21" s="76"/>
      <c r="G21" s="76"/>
      <c r="H21" s="76"/>
      <c r="I21" s="76"/>
      <c r="J21" s="76"/>
      <c r="K21" s="76"/>
      <c r="L21" s="76"/>
      <c r="M21" s="76"/>
      <c r="N21" s="76"/>
      <c r="O21" s="141">
        <f>SUM(C21:N21)/COUNT(C21:N21)</f>
        <v>250.66666666666666</v>
      </c>
    </row>
    <row r="22" spans="1:15" x14ac:dyDescent="0.2">
      <c r="B22" s="127" t="s">
        <v>97</v>
      </c>
      <c r="C22" s="84">
        <v>54273.74</v>
      </c>
      <c r="D22" s="84">
        <v>27171.79</v>
      </c>
      <c r="E22" s="84">
        <v>28748.01</v>
      </c>
      <c r="F22" s="145"/>
      <c r="G22" s="145"/>
      <c r="H22" s="145"/>
      <c r="I22" s="145"/>
      <c r="J22" s="145"/>
      <c r="K22" s="145"/>
      <c r="L22" s="145"/>
      <c r="M22" s="145"/>
      <c r="N22" s="145"/>
      <c r="O22" s="154">
        <f>SUM(C22:N22)</f>
        <v>110193.54</v>
      </c>
    </row>
    <row r="23" spans="1:15" x14ac:dyDescent="0.2">
      <c r="C23" s="76">
        <v>320</v>
      </c>
      <c r="D23" s="76">
        <v>160</v>
      </c>
      <c r="E23" s="76">
        <v>169</v>
      </c>
      <c r="F23" s="76"/>
      <c r="G23" s="76"/>
      <c r="H23" s="76"/>
      <c r="I23" s="76"/>
      <c r="J23" s="76"/>
      <c r="K23" s="76"/>
      <c r="L23" s="76"/>
      <c r="M23" s="76"/>
      <c r="N23" s="76"/>
      <c r="O23" s="141">
        <f>SUM(C23:N23)/COUNT(C23:N23)</f>
        <v>216.33333333333334</v>
      </c>
    </row>
    <row r="24" spans="1:15" x14ac:dyDescent="0.2">
      <c r="B24" s="128" t="s">
        <v>96</v>
      </c>
      <c r="C24" s="155">
        <f>C10+C12+C14+C16+C18+C20+C22</f>
        <v>710312.11</v>
      </c>
      <c r="D24" s="155">
        <f t="shared" ref="D24:E25" si="0">D10+D12+D14+D16+D18+D20+D22</f>
        <v>490491.99000000005</v>
      </c>
      <c r="E24" s="155">
        <f>E10+E12+E14+E16+E18+E20+E22</f>
        <v>511389.59000000008</v>
      </c>
      <c r="F24" s="147"/>
      <c r="G24" s="147"/>
      <c r="H24" s="147"/>
      <c r="I24" s="147"/>
      <c r="J24" s="147"/>
      <c r="K24" s="147"/>
      <c r="L24" s="147"/>
      <c r="M24" s="147"/>
      <c r="N24" s="147"/>
      <c r="O24" s="154">
        <f>SUM(C24:N24)</f>
        <v>1712193.6900000002</v>
      </c>
    </row>
    <row r="25" spans="1:15" x14ac:dyDescent="0.2">
      <c r="C25" s="85">
        <f>C11+C13+C15+C17+C19+C21+C23</f>
        <v>21424</v>
      </c>
      <c r="D25" s="85">
        <f t="shared" si="0"/>
        <v>18625</v>
      </c>
      <c r="E25" s="85">
        <f t="shared" si="0"/>
        <v>19080</v>
      </c>
      <c r="F25" s="78"/>
      <c r="G25" s="78"/>
      <c r="H25" s="78"/>
      <c r="I25" s="78"/>
      <c r="J25" s="78"/>
      <c r="K25" s="78"/>
      <c r="L25" s="78"/>
      <c r="M25" s="78"/>
      <c r="N25" s="78"/>
      <c r="O25" s="141">
        <f>SUM(C25:N25)/COUNT(C25:N25)</f>
        <v>19709.666666666668</v>
      </c>
    </row>
    <row r="26" spans="1:15" ht="33.75" x14ac:dyDescent="0.2">
      <c r="A26" s="121">
        <v>3</v>
      </c>
      <c r="B26" s="126" t="s">
        <v>95</v>
      </c>
      <c r="C26" s="129" t="s">
        <v>94</v>
      </c>
      <c r="D26" s="129"/>
      <c r="E26" s="129"/>
      <c r="F26" s="148"/>
      <c r="G26" s="148"/>
      <c r="H26" s="148"/>
      <c r="I26" s="148"/>
      <c r="J26" s="148"/>
      <c r="K26" s="148"/>
      <c r="L26" s="148"/>
      <c r="M26" s="148"/>
      <c r="N26" s="148"/>
      <c r="O26" s="149" t="s">
        <v>70</v>
      </c>
    </row>
    <row r="27" spans="1:15" x14ac:dyDescent="0.2">
      <c r="B27" s="126" t="s">
        <v>78</v>
      </c>
      <c r="C27" s="129"/>
      <c r="D27" s="129"/>
      <c r="E27" s="129"/>
      <c r="F27" s="148"/>
      <c r="G27" s="148"/>
      <c r="H27" s="148"/>
      <c r="I27" s="148"/>
      <c r="J27" s="148"/>
      <c r="K27" s="148"/>
      <c r="L27" s="148"/>
      <c r="M27" s="148"/>
      <c r="N27" s="148"/>
      <c r="O27" s="141" t="s">
        <v>70</v>
      </c>
    </row>
    <row r="28" spans="1:15" x14ac:dyDescent="0.2">
      <c r="B28" s="130" t="s">
        <v>93</v>
      </c>
      <c r="C28" s="84">
        <v>24568.69</v>
      </c>
      <c r="D28" s="84">
        <v>18424.330000000002</v>
      </c>
      <c r="E28" s="84">
        <v>15078.460000000001</v>
      </c>
      <c r="F28" s="148"/>
      <c r="G28" s="148"/>
      <c r="H28" s="148"/>
      <c r="I28" s="148"/>
      <c r="J28" s="148"/>
      <c r="K28" s="148"/>
      <c r="L28" s="148"/>
      <c r="M28" s="148"/>
      <c r="N28" s="148"/>
      <c r="O28" s="154">
        <f>SUM(C28:N28)</f>
        <v>58071.48</v>
      </c>
    </row>
    <row r="29" spans="1:15" x14ac:dyDescent="0.2">
      <c r="C29" s="76">
        <v>1499</v>
      </c>
      <c r="D29" s="76">
        <v>1091</v>
      </c>
      <c r="E29" s="76">
        <v>842</v>
      </c>
      <c r="F29" s="148"/>
      <c r="G29" s="148"/>
      <c r="H29" s="148"/>
      <c r="I29" s="148"/>
      <c r="J29" s="148"/>
      <c r="K29" s="148"/>
      <c r="L29" s="148"/>
      <c r="M29" s="148"/>
      <c r="N29" s="148"/>
      <c r="O29" s="141">
        <f>SUM(C29:N29)/COUNT(C29:N29)</f>
        <v>1144</v>
      </c>
    </row>
    <row r="30" spans="1:15" x14ac:dyDescent="0.2">
      <c r="B30" s="127" t="s">
        <v>92</v>
      </c>
      <c r="C30" s="84">
        <v>49858.01</v>
      </c>
      <c r="D30" s="84">
        <v>38228.32</v>
      </c>
      <c r="E30" s="84">
        <v>36713.589999999997</v>
      </c>
      <c r="F30" s="148"/>
      <c r="G30" s="148"/>
      <c r="H30" s="148"/>
      <c r="I30" s="148"/>
      <c r="J30" s="148"/>
      <c r="K30" s="148"/>
      <c r="L30" s="148"/>
      <c r="M30" s="148"/>
      <c r="N30" s="148"/>
      <c r="O30" s="154">
        <f>SUM(C30:N30)</f>
        <v>124799.92</v>
      </c>
    </row>
    <row r="31" spans="1:15" x14ac:dyDescent="0.2">
      <c r="C31" s="76">
        <v>1072</v>
      </c>
      <c r="D31" s="76">
        <v>864</v>
      </c>
      <c r="E31" s="76">
        <v>752</v>
      </c>
      <c r="F31" s="148"/>
      <c r="G31" s="148"/>
      <c r="H31" s="148"/>
      <c r="I31" s="148"/>
      <c r="J31" s="148"/>
      <c r="K31" s="148"/>
      <c r="L31" s="148"/>
      <c r="M31" s="148"/>
      <c r="N31" s="148"/>
      <c r="O31" s="141">
        <f>SUM(C31:N31)/COUNT(C31:N31)</f>
        <v>896</v>
      </c>
    </row>
    <row r="32" spans="1:15" x14ac:dyDescent="0.2">
      <c r="B32" s="127" t="s">
        <v>91</v>
      </c>
      <c r="C32" s="84">
        <v>48921.35</v>
      </c>
      <c r="D32" s="84">
        <v>40081.589999999997</v>
      </c>
      <c r="E32" s="84">
        <v>38021.129999999997</v>
      </c>
      <c r="F32" s="148"/>
      <c r="G32" s="148"/>
      <c r="H32" s="148"/>
      <c r="I32" s="148"/>
      <c r="J32" s="148"/>
      <c r="K32" s="148"/>
      <c r="L32" s="148"/>
      <c r="M32" s="148"/>
      <c r="N32" s="148"/>
      <c r="O32" s="154">
        <f>SUM(C32:N32)</f>
        <v>127024.07</v>
      </c>
    </row>
    <row r="33" spans="2:15" x14ac:dyDescent="0.2">
      <c r="C33" s="76">
        <v>625</v>
      </c>
      <c r="D33" s="76">
        <v>556</v>
      </c>
      <c r="E33" s="76">
        <v>474</v>
      </c>
      <c r="F33" s="148"/>
      <c r="G33" s="148"/>
      <c r="H33" s="148"/>
      <c r="I33" s="148"/>
      <c r="J33" s="148"/>
      <c r="K33" s="148"/>
      <c r="L33" s="148"/>
      <c r="M33" s="148"/>
      <c r="N33" s="148"/>
      <c r="O33" s="141">
        <f>SUM(C33:N33)/COUNT(C33:N33)</f>
        <v>551.66666666666663</v>
      </c>
    </row>
    <row r="34" spans="2:15" x14ac:dyDescent="0.2">
      <c r="B34" s="127" t="s">
        <v>90</v>
      </c>
      <c r="C34" s="84">
        <v>36897.26</v>
      </c>
      <c r="D34" s="84">
        <v>31956.639999999999</v>
      </c>
      <c r="E34" s="84">
        <v>30066.85</v>
      </c>
      <c r="F34" s="148"/>
      <c r="G34" s="148"/>
      <c r="H34" s="148"/>
      <c r="I34" s="148"/>
      <c r="J34" s="148"/>
      <c r="K34" s="148"/>
      <c r="L34" s="148"/>
      <c r="M34" s="148"/>
      <c r="N34" s="148"/>
      <c r="O34" s="154">
        <f>SUM(C34:N34)</f>
        <v>98920.75</v>
      </c>
    </row>
    <row r="35" spans="2:15" x14ac:dyDescent="0.2">
      <c r="C35" s="76">
        <v>341</v>
      </c>
      <c r="D35" s="76">
        <v>312</v>
      </c>
      <c r="E35" s="76">
        <v>289</v>
      </c>
      <c r="F35" s="148"/>
      <c r="G35" s="148"/>
      <c r="H35" s="148"/>
      <c r="I35" s="148"/>
      <c r="J35" s="148"/>
      <c r="K35" s="148"/>
      <c r="L35" s="148"/>
      <c r="M35" s="148"/>
      <c r="N35" s="148"/>
      <c r="O35" s="141">
        <f>SUM(C35:N35)/COUNT(C35:N35)</f>
        <v>314</v>
      </c>
    </row>
    <row r="36" spans="2:15" x14ac:dyDescent="0.2">
      <c r="B36" s="130" t="s">
        <v>89</v>
      </c>
      <c r="C36" s="84">
        <v>82234.58</v>
      </c>
      <c r="D36" s="84">
        <v>79405.459999999992</v>
      </c>
      <c r="E36" s="84">
        <v>75025.45</v>
      </c>
      <c r="F36" s="148"/>
      <c r="G36" s="148"/>
      <c r="H36" s="148"/>
      <c r="I36" s="148"/>
      <c r="J36" s="148"/>
      <c r="K36" s="148"/>
      <c r="L36" s="148"/>
      <c r="M36" s="148"/>
      <c r="N36" s="148"/>
      <c r="O36" s="154">
        <f>SUM(C36:N36)</f>
        <v>236665.49</v>
      </c>
    </row>
    <row r="37" spans="2:15" x14ac:dyDescent="0.2">
      <c r="C37" s="76">
        <v>491</v>
      </c>
      <c r="D37" s="76">
        <v>475</v>
      </c>
      <c r="E37" s="76">
        <v>449</v>
      </c>
      <c r="F37" s="148"/>
      <c r="G37" s="148"/>
      <c r="H37" s="148"/>
      <c r="I37" s="148"/>
      <c r="J37" s="148"/>
      <c r="K37" s="148"/>
      <c r="L37" s="148"/>
      <c r="M37" s="148"/>
      <c r="N37" s="148"/>
      <c r="O37" s="141">
        <f>SUM(C37:N37)/COUNT(C37:N37)</f>
        <v>471.66666666666669</v>
      </c>
    </row>
    <row r="38" spans="2:15" x14ac:dyDescent="0.2">
      <c r="B38" s="127" t="s">
        <v>88</v>
      </c>
      <c r="C38" s="84">
        <v>22997.33</v>
      </c>
      <c r="D38" s="84">
        <v>25902.63</v>
      </c>
      <c r="E38" s="84">
        <v>29987.34</v>
      </c>
      <c r="F38" s="148"/>
      <c r="G38" s="148"/>
      <c r="H38" s="148"/>
      <c r="I38" s="148"/>
      <c r="J38" s="148"/>
      <c r="K38" s="148"/>
      <c r="L38" s="148"/>
      <c r="M38" s="148"/>
      <c r="N38" s="148"/>
      <c r="O38" s="154">
        <f>SUM(C38:N38)</f>
        <v>78887.3</v>
      </c>
    </row>
    <row r="39" spans="2:15" x14ac:dyDescent="0.2">
      <c r="C39" s="76">
        <v>88</v>
      </c>
      <c r="D39" s="76">
        <v>93</v>
      </c>
      <c r="E39" s="76">
        <v>95</v>
      </c>
      <c r="F39" s="148"/>
      <c r="G39" s="148"/>
      <c r="H39" s="148"/>
      <c r="I39" s="148"/>
      <c r="J39" s="148"/>
      <c r="K39" s="148"/>
      <c r="L39" s="148"/>
      <c r="M39" s="148"/>
      <c r="N39" s="148"/>
      <c r="O39" s="141">
        <f>SUM(C39:N39)/COUNT(C39:N39)</f>
        <v>92</v>
      </c>
    </row>
    <row r="40" spans="2:15" x14ac:dyDescent="0.2">
      <c r="B40" s="127" t="s">
        <v>87</v>
      </c>
      <c r="C40" s="84">
        <v>12916.31</v>
      </c>
      <c r="D40" s="84">
        <v>16299.74</v>
      </c>
      <c r="E40" s="84">
        <v>12840.75</v>
      </c>
      <c r="F40" s="148"/>
      <c r="G40" s="148"/>
      <c r="H40" s="148"/>
      <c r="I40" s="148"/>
      <c r="J40" s="148"/>
      <c r="K40" s="148"/>
      <c r="L40" s="148"/>
      <c r="M40" s="148"/>
      <c r="N40" s="148"/>
      <c r="O40" s="154">
        <f>SUM(C40:N40)</f>
        <v>42056.800000000003</v>
      </c>
    </row>
    <row r="41" spans="2:15" x14ac:dyDescent="0.2">
      <c r="C41" s="76">
        <v>33</v>
      </c>
      <c r="D41" s="76">
        <v>42</v>
      </c>
      <c r="E41" s="76">
        <v>30</v>
      </c>
      <c r="F41" s="148"/>
      <c r="G41" s="148"/>
      <c r="H41" s="148"/>
      <c r="I41" s="148"/>
      <c r="J41" s="148"/>
      <c r="K41" s="148"/>
      <c r="L41" s="148"/>
      <c r="M41" s="148"/>
      <c r="N41" s="148"/>
      <c r="O41" s="141">
        <f>SUM(C41:N41)/COUNT(C41:N41)</f>
        <v>35</v>
      </c>
    </row>
    <row r="42" spans="2:15" x14ac:dyDescent="0.2">
      <c r="B42" s="127" t="s">
        <v>86</v>
      </c>
      <c r="C42" s="84">
        <v>6094.86</v>
      </c>
      <c r="D42" s="84">
        <v>5810.09</v>
      </c>
      <c r="E42" s="84">
        <v>4436.93</v>
      </c>
      <c r="F42" s="148"/>
      <c r="G42" s="148"/>
      <c r="H42" s="148"/>
      <c r="I42" s="148"/>
      <c r="J42" s="148"/>
      <c r="K42" s="148"/>
      <c r="L42" s="148"/>
      <c r="M42" s="148"/>
      <c r="N42" s="148"/>
      <c r="O42" s="154">
        <f>SUM(C42:N42)</f>
        <v>16341.880000000001</v>
      </c>
    </row>
    <row r="43" spans="2:15" x14ac:dyDescent="0.2">
      <c r="C43" s="76">
        <v>13</v>
      </c>
      <c r="D43" s="76">
        <v>12</v>
      </c>
      <c r="E43" s="76">
        <v>10</v>
      </c>
      <c r="F43" s="148"/>
      <c r="G43" s="148"/>
      <c r="H43" s="148"/>
      <c r="I43" s="148"/>
      <c r="J43" s="148"/>
      <c r="K43" s="148"/>
      <c r="L43" s="148"/>
      <c r="M43" s="148"/>
      <c r="N43" s="148"/>
      <c r="O43" s="141">
        <f>SUM(C43:N43)/COUNT(C43:N43)</f>
        <v>11.666666666666666</v>
      </c>
    </row>
    <row r="44" spans="2:15" x14ac:dyDescent="0.2">
      <c r="B44" s="127" t="s">
        <v>85</v>
      </c>
      <c r="C44" s="84">
        <v>6074.77</v>
      </c>
      <c r="D44" s="84">
        <v>1191.82</v>
      </c>
      <c r="E44" s="84">
        <v>6265.12</v>
      </c>
      <c r="F44" s="148"/>
      <c r="G44" s="148"/>
      <c r="H44" s="148"/>
      <c r="I44" s="148"/>
      <c r="J44" s="148"/>
      <c r="K44" s="148"/>
      <c r="L44" s="148"/>
      <c r="M44" s="148"/>
      <c r="N44" s="148"/>
      <c r="O44" s="154">
        <f>SUM(C44:N44)</f>
        <v>13531.71</v>
      </c>
    </row>
    <row r="45" spans="2:15" x14ac:dyDescent="0.2">
      <c r="C45" s="76">
        <v>5</v>
      </c>
      <c r="D45" s="76">
        <v>2</v>
      </c>
      <c r="E45" s="76">
        <v>9</v>
      </c>
      <c r="F45" s="148"/>
      <c r="G45" s="148"/>
      <c r="H45" s="148"/>
      <c r="I45" s="148"/>
      <c r="J45" s="148"/>
      <c r="K45" s="148"/>
      <c r="L45" s="148"/>
      <c r="M45" s="148"/>
      <c r="N45" s="148"/>
      <c r="O45" s="141">
        <f>SUM(C45:N45)/COUNT(C45:N45)</f>
        <v>5.333333333333333</v>
      </c>
    </row>
    <row r="46" spans="2:15" x14ac:dyDescent="0.2">
      <c r="B46" s="127" t="s">
        <v>84</v>
      </c>
      <c r="C46" s="84">
        <v>4936.6099999999997</v>
      </c>
      <c r="D46" s="84">
        <v>2697.94</v>
      </c>
      <c r="E46" s="84">
        <v>0</v>
      </c>
      <c r="F46" s="148"/>
      <c r="G46" s="148"/>
      <c r="H46" s="148"/>
      <c r="I46" s="148"/>
      <c r="J46" s="148"/>
      <c r="K46" s="148"/>
      <c r="L46" s="148"/>
      <c r="M46" s="148"/>
      <c r="N46" s="148"/>
      <c r="O46" s="154">
        <f>SUM(C46:N46)</f>
        <v>7634.5499999999993</v>
      </c>
    </row>
    <row r="47" spans="2:15" x14ac:dyDescent="0.2">
      <c r="C47" s="76">
        <v>3</v>
      </c>
      <c r="D47" s="76">
        <v>2</v>
      </c>
      <c r="E47" s="76">
        <v>0</v>
      </c>
      <c r="F47" s="148"/>
      <c r="G47" s="148"/>
      <c r="H47" s="148"/>
      <c r="I47" s="148"/>
      <c r="J47" s="148"/>
      <c r="K47" s="148"/>
      <c r="L47" s="148"/>
      <c r="M47" s="148"/>
      <c r="N47" s="148"/>
      <c r="O47" s="141">
        <f>SUM(C47:N47)/COUNT(C47:N47)</f>
        <v>1.6666666666666667</v>
      </c>
    </row>
    <row r="48" spans="2:15" x14ac:dyDescent="0.2">
      <c r="B48" s="127" t="s">
        <v>83</v>
      </c>
      <c r="C48" s="84">
        <v>4983.7299999999996</v>
      </c>
      <c r="D48" s="84">
        <v>2423.9899999999998</v>
      </c>
      <c r="E48" s="84">
        <v>0</v>
      </c>
      <c r="F48" s="148"/>
      <c r="G48" s="148"/>
      <c r="H48" s="148"/>
      <c r="I48" s="148"/>
      <c r="J48" s="148"/>
      <c r="K48" s="148"/>
      <c r="L48" s="148"/>
      <c r="M48" s="148"/>
      <c r="N48" s="148"/>
      <c r="O48" s="154">
        <f>SUM(C48:N48)</f>
        <v>7407.7199999999993</v>
      </c>
    </row>
    <row r="49" spans="1:15" x14ac:dyDescent="0.2">
      <c r="C49" s="76">
        <v>2</v>
      </c>
      <c r="D49" s="76">
        <v>1</v>
      </c>
      <c r="E49" s="76">
        <v>0</v>
      </c>
      <c r="F49" s="148"/>
      <c r="G49" s="148"/>
      <c r="H49" s="148"/>
      <c r="I49" s="148"/>
      <c r="J49" s="148"/>
      <c r="K49" s="148"/>
      <c r="L49" s="148"/>
      <c r="M49" s="148"/>
      <c r="N49" s="148"/>
      <c r="O49" s="141">
        <f>SUM(C49:N49)/COUNT(C49:N49)</f>
        <v>1</v>
      </c>
    </row>
    <row r="50" spans="1:15" x14ac:dyDescent="0.2">
      <c r="B50" s="127" t="s">
        <v>82</v>
      </c>
      <c r="C50" s="84">
        <v>0</v>
      </c>
      <c r="D50" s="84">
        <v>0</v>
      </c>
      <c r="E50" s="84">
        <v>0</v>
      </c>
      <c r="F50" s="148"/>
      <c r="G50" s="148"/>
      <c r="H50" s="148"/>
      <c r="I50" s="148"/>
      <c r="J50" s="148"/>
      <c r="K50" s="148"/>
      <c r="L50" s="148"/>
      <c r="M50" s="148"/>
      <c r="N50" s="148"/>
      <c r="O50" s="154">
        <f>SUM(C50:N50)</f>
        <v>0</v>
      </c>
    </row>
    <row r="51" spans="1:15" x14ac:dyDescent="0.2">
      <c r="C51" s="76">
        <v>0</v>
      </c>
      <c r="D51" s="76">
        <v>0</v>
      </c>
      <c r="E51" s="76">
        <v>0</v>
      </c>
      <c r="F51" s="148"/>
      <c r="G51" s="148"/>
      <c r="H51" s="148"/>
      <c r="I51" s="148"/>
      <c r="J51" s="148"/>
      <c r="K51" s="148"/>
      <c r="L51" s="148"/>
      <c r="M51" s="148"/>
      <c r="N51" s="148"/>
      <c r="O51" s="141">
        <f>SUM(C51:N51)/COUNT(C51:N51)</f>
        <v>0</v>
      </c>
    </row>
    <row r="52" spans="1:15" x14ac:dyDescent="0.2">
      <c r="B52" s="127" t="s">
        <v>81</v>
      </c>
      <c r="C52" s="84">
        <v>0</v>
      </c>
      <c r="D52" s="84">
        <v>0</v>
      </c>
      <c r="E52" s="84">
        <v>0</v>
      </c>
      <c r="F52" s="148"/>
      <c r="G52" s="148"/>
      <c r="H52" s="148"/>
      <c r="I52" s="148"/>
      <c r="J52" s="148"/>
      <c r="K52" s="148"/>
      <c r="L52" s="148"/>
      <c r="M52" s="148"/>
      <c r="N52" s="148"/>
      <c r="O52" s="154">
        <f>SUM(C52:N52)</f>
        <v>0</v>
      </c>
    </row>
    <row r="53" spans="1:15" x14ac:dyDescent="0.2">
      <c r="C53" s="76">
        <v>0</v>
      </c>
      <c r="D53" s="76">
        <v>0</v>
      </c>
      <c r="E53" s="76">
        <v>0</v>
      </c>
      <c r="F53" s="148"/>
      <c r="G53" s="148"/>
      <c r="H53" s="148"/>
      <c r="I53" s="148"/>
      <c r="J53" s="148"/>
      <c r="K53" s="148"/>
      <c r="L53" s="148"/>
      <c r="M53" s="148"/>
      <c r="N53" s="148"/>
      <c r="O53" s="141">
        <f>SUM(C53:N53)/COUNT(C53:N53)</f>
        <v>0</v>
      </c>
    </row>
    <row r="54" spans="1:15" x14ac:dyDescent="0.2">
      <c r="B54" s="127" t="s">
        <v>80</v>
      </c>
      <c r="C54" s="84">
        <v>0</v>
      </c>
      <c r="D54" s="84">
        <v>0</v>
      </c>
      <c r="E54" s="84">
        <v>0</v>
      </c>
      <c r="F54" s="148"/>
      <c r="G54" s="148"/>
      <c r="H54" s="148"/>
      <c r="I54" s="148"/>
      <c r="J54" s="148"/>
      <c r="K54" s="148"/>
      <c r="L54" s="148"/>
      <c r="M54" s="148"/>
      <c r="N54" s="148"/>
      <c r="O54" s="154">
        <f>SUM(C54:N54)</f>
        <v>0</v>
      </c>
    </row>
    <row r="55" spans="1:15" x14ac:dyDescent="0.2">
      <c r="C55" s="76">
        <v>0</v>
      </c>
      <c r="D55" s="76">
        <v>0</v>
      </c>
      <c r="E55" s="76">
        <v>0</v>
      </c>
      <c r="F55" s="148"/>
      <c r="G55" s="148"/>
      <c r="H55" s="148"/>
      <c r="I55" s="148"/>
      <c r="J55" s="148"/>
      <c r="K55" s="148"/>
      <c r="L55" s="148"/>
      <c r="M55" s="148"/>
      <c r="N55" s="148"/>
      <c r="O55" s="141">
        <f>SUM(C55:N55)/COUNT(C55:N55)</f>
        <v>0</v>
      </c>
    </row>
    <row r="56" spans="1:15" x14ac:dyDescent="0.2">
      <c r="B56" s="128" t="s">
        <v>2</v>
      </c>
      <c r="C56" s="155">
        <f t="shared" ref="C56:E57" si="1">C28+C30+C32+C34+C36+C38+C40+C42+C44+C46+C48+C50+C52+C54</f>
        <v>300483.5</v>
      </c>
      <c r="D56" s="155">
        <f t="shared" si="1"/>
        <v>262422.55</v>
      </c>
      <c r="E56" s="155">
        <f t="shared" si="1"/>
        <v>248435.61999999997</v>
      </c>
      <c r="F56" s="148"/>
      <c r="G56" s="148"/>
      <c r="H56" s="148"/>
      <c r="I56" s="148"/>
      <c r="J56" s="148"/>
      <c r="K56" s="148"/>
      <c r="L56" s="148"/>
      <c r="M56" s="148"/>
      <c r="N56" s="148"/>
      <c r="O56" s="154">
        <f>SUM(C56:N56)</f>
        <v>811341.67</v>
      </c>
    </row>
    <row r="57" spans="1:15" x14ac:dyDescent="0.2">
      <c r="B57" s="79"/>
      <c r="C57" s="78">
        <f t="shared" si="1"/>
        <v>4172</v>
      </c>
      <c r="D57" s="78">
        <f t="shared" si="1"/>
        <v>3450</v>
      </c>
      <c r="E57" s="78">
        <f>E29+E31+E33+E35+E37+E39+E41+E43+E45+E47+E49+E51+E53+E55</f>
        <v>2950</v>
      </c>
      <c r="F57" s="148"/>
      <c r="G57" s="148"/>
      <c r="H57" s="148"/>
      <c r="I57" s="148"/>
      <c r="J57" s="148"/>
      <c r="K57" s="148"/>
      <c r="L57" s="148"/>
      <c r="M57" s="148"/>
      <c r="N57" s="148"/>
      <c r="O57" s="141">
        <f>SUM(C57:N57)/COUNT(C57:N57)</f>
        <v>3524</v>
      </c>
    </row>
    <row r="58" spans="1:15" ht="12.75" x14ac:dyDescent="0.2">
      <c r="B58" s="77"/>
      <c r="C58" s="63"/>
      <c r="D58" s="63"/>
      <c r="E58" s="63"/>
      <c r="F58" s="143"/>
      <c r="G58" s="143"/>
      <c r="H58" s="143"/>
      <c r="I58" s="144"/>
      <c r="J58" s="144"/>
      <c r="K58" s="144"/>
      <c r="L58" s="144"/>
      <c r="M58" s="144"/>
      <c r="N58" s="144"/>
      <c r="O58" s="141" t="s">
        <v>70</v>
      </c>
    </row>
    <row r="59" spans="1:15" ht="12.75" x14ac:dyDescent="0.2">
      <c r="B59" s="131"/>
      <c r="C59" s="63"/>
      <c r="D59" s="63"/>
      <c r="E59" s="63"/>
      <c r="F59" s="143"/>
      <c r="G59" s="143"/>
      <c r="H59" s="143"/>
      <c r="I59" s="144"/>
      <c r="J59" s="144"/>
      <c r="K59" s="144"/>
      <c r="L59" s="144"/>
      <c r="M59" s="144"/>
      <c r="N59" s="144"/>
      <c r="O59" s="141" t="s">
        <v>70</v>
      </c>
    </row>
    <row r="60" spans="1:15" ht="22.5" x14ac:dyDescent="0.2">
      <c r="A60" s="121">
        <v>4</v>
      </c>
      <c r="B60" s="126" t="s">
        <v>79</v>
      </c>
      <c r="C60" s="63"/>
      <c r="D60" s="63"/>
      <c r="E60" s="63"/>
      <c r="F60" s="143"/>
      <c r="G60" s="143"/>
      <c r="H60" s="143"/>
      <c r="I60" s="150"/>
      <c r="J60" s="150"/>
      <c r="K60" s="150"/>
      <c r="L60" s="144"/>
      <c r="M60" s="144"/>
      <c r="N60" s="144"/>
      <c r="O60" s="141" t="s">
        <v>70</v>
      </c>
    </row>
    <row r="61" spans="1:15" ht="12.75" x14ac:dyDescent="0.2">
      <c r="B61" s="126" t="s">
        <v>78</v>
      </c>
      <c r="C61" s="63"/>
      <c r="F61" s="143"/>
      <c r="G61" s="143"/>
      <c r="H61" s="143"/>
      <c r="I61" s="144"/>
      <c r="J61" s="144"/>
      <c r="K61" s="144"/>
      <c r="L61" s="144"/>
      <c r="M61" s="144"/>
      <c r="N61" s="144"/>
      <c r="O61" s="141" t="s">
        <v>70</v>
      </c>
    </row>
    <row r="62" spans="1:15" ht="12.75" x14ac:dyDescent="0.2">
      <c r="B62" s="127" t="s">
        <v>77</v>
      </c>
      <c r="C62" s="84">
        <v>465804.22</v>
      </c>
      <c r="D62" s="84">
        <v>289898.02</v>
      </c>
      <c r="E62" s="84">
        <v>93479.01</v>
      </c>
      <c r="F62" s="143"/>
      <c r="G62" s="143"/>
      <c r="H62" s="143"/>
      <c r="I62" s="143"/>
      <c r="J62" s="143"/>
      <c r="K62" s="143"/>
      <c r="L62" s="143"/>
      <c r="M62" s="143"/>
      <c r="N62" s="143"/>
      <c r="O62" s="154">
        <f>SUM(C62:N62)</f>
        <v>849181.25</v>
      </c>
    </row>
    <row r="63" spans="1:15" ht="12.75" x14ac:dyDescent="0.2">
      <c r="C63" s="76">
        <v>17526</v>
      </c>
      <c r="D63" s="76">
        <v>9274</v>
      </c>
      <c r="E63" s="76">
        <v>3111</v>
      </c>
      <c r="F63" s="143"/>
      <c r="G63" s="143"/>
      <c r="H63" s="143"/>
      <c r="I63" s="143"/>
      <c r="J63" s="143"/>
      <c r="K63" s="143"/>
      <c r="L63" s="143"/>
      <c r="M63" s="143"/>
      <c r="N63" s="143"/>
      <c r="O63" s="141">
        <f>SUM(C63:N63)/COUNT(C63:N63)</f>
        <v>9970.3333333333339</v>
      </c>
    </row>
    <row r="64" spans="1:15" ht="12.75" x14ac:dyDescent="0.2">
      <c r="B64" s="127" t="s">
        <v>76</v>
      </c>
      <c r="C64" s="84">
        <v>232273.02</v>
      </c>
      <c r="D64" s="84">
        <v>540434.74</v>
      </c>
      <c r="E64" s="84">
        <v>437216.46</v>
      </c>
      <c r="F64" s="143"/>
      <c r="G64" s="143"/>
      <c r="H64" s="143"/>
      <c r="I64" s="143"/>
      <c r="J64" s="143"/>
      <c r="K64" s="143"/>
      <c r="L64" s="143"/>
      <c r="M64" s="143"/>
      <c r="N64" s="143"/>
      <c r="O64" s="154">
        <f>SUM(C64:N64)</f>
        <v>1209924.22</v>
      </c>
    </row>
    <row r="65" spans="1:20" ht="12.75" x14ac:dyDescent="0.2">
      <c r="C65" s="76">
        <v>3473</v>
      </c>
      <c r="D65" s="76">
        <v>7678</v>
      </c>
      <c r="E65" s="76">
        <v>5743</v>
      </c>
      <c r="F65" s="143"/>
      <c r="G65" s="143"/>
      <c r="H65" s="143"/>
      <c r="I65" s="143"/>
      <c r="J65" s="143"/>
      <c r="K65" s="143"/>
      <c r="L65" s="143"/>
      <c r="M65" s="143"/>
      <c r="N65" s="143"/>
      <c r="O65" s="141">
        <f>SUM(C65:N65)/COUNT(C65:N65)</f>
        <v>5631.333333333333</v>
      </c>
    </row>
    <row r="66" spans="1:20" ht="12.75" x14ac:dyDescent="0.2">
      <c r="B66" s="127" t="s">
        <v>75</v>
      </c>
      <c r="C66" s="84">
        <v>55260.74</v>
      </c>
      <c r="D66" s="84">
        <v>204170.73</v>
      </c>
      <c r="E66" s="84">
        <v>636821.54</v>
      </c>
      <c r="F66" s="143"/>
      <c r="G66" s="143"/>
      <c r="H66" s="143"/>
      <c r="I66" s="143"/>
      <c r="J66" s="143"/>
      <c r="K66" s="143"/>
      <c r="L66" s="143"/>
      <c r="M66" s="143"/>
      <c r="N66" s="143"/>
      <c r="O66" s="154">
        <f>SUM(C66:N66)</f>
        <v>896253.01</v>
      </c>
    </row>
    <row r="67" spans="1:20" ht="12.75" x14ac:dyDescent="0.2">
      <c r="C67" s="76">
        <v>467</v>
      </c>
      <c r="D67" s="76">
        <v>1721</v>
      </c>
      <c r="E67" s="76">
        <v>5143</v>
      </c>
      <c r="F67" s="143"/>
      <c r="G67" s="143"/>
      <c r="H67" s="143"/>
      <c r="I67" s="143"/>
      <c r="J67" s="143"/>
      <c r="K67" s="143"/>
      <c r="L67" s="143"/>
      <c r="M67" s="143"/>
      <c r="N67" s="143"/>
      <c r="O67" s="141">
        <f>SUM(C67:N67)/COUNT(C67:N67)</f>
        <v>2443.6666666666665</v>
      </c>
    </row>
    <row r="68" spans="1:20" ht="12.75" x14ac:dyDescent="0.2">
      <c r="B68" s="127" t="s">
        <v>74</v>
      </c>
      <c r="C68" s="84">
        <v>18263.47</v>
      </c>
      <c r="D68" s="84">
        <v>48744.24</v>
      </c>
      <c r="E68" s="84">
        <v>502503.67</v>
      </c>
      <c r="F68" s="143"/>
      <c r="G68" s="143"/>
      <c r="H68" s="143"/>
      <c r="I68" s="143"/>
      <c r="J68" s="143"/>
      <c r="K68" s="143"/>
      <c r="L68" s="143"/>
      <c r="M68" s="143"/>
      <c r="N68" s="143"/>
      <c r="O68" s="154">
        <f>SUM(C68:N68)</f>
        <v>569511.38</v>
      </c>
      <c r="S68" s="132"/>
      <c r="T68" s="132"/>
    </row>
    <row r="69" spans="1:20" ht="12.75" x14ac:dyDescent="0.2">
      <c r="C69" s="76">
        <v>107</v>
      </c>
      <c r="D69" s="76">
        <v>288</v>
      </c>
      <c r="E69" s="76">
        <v>2925</v>
      </c>
      <c r="F69" s="143"/>
      <c r="G69" s="143"/>
      <c r="H69" s="143"/>
      <c r="I69" s="143"/>
      <c r="J69" s="143"/>
      <c r="K69" s="143"/>
      <c r="L69" s="143"/>
      <c r="M69" s="143"/>
      <c r="N69" s="143"/>
      <c r="O69" s="141">
        <f>SUM(C69:N69)/COUNT(C69:N69)</f>
        <v>1106.6666666666667</v>
      </c>
    </row>
    <row r="70" spans="1:20" ht="12.75" x14ac:dyDescent="0.2">
      <c r="B70" s="127" t="s">
        <v>73</v>
      </c>
      <c r="C70" s="84">
        <v>3556.4</v>
      </c>
      <c r="D70" s="84">
        <v>11524.38</v>
      </c>
      <c r="E70" s="84">
        <v>290356.28000000003</v>
      </c>
      <c r="F70" s="143"/>
      <c r="G70" s="143"/>
      <c r="H70" s="143"/>
      <c r="I70" s="143"/>
      <c r="J70" s="143"/>
      <c r="K70" s="143"/>
      <c r="L70" s="143"/>
      <c r="M70" s="143"/>
      <c r="N70" s="143"/>
      <c r="O70" s="154">
        <f>SUM(C70:N70)</f>
        <v>305437.06000000006</v>
      </c>
    </row>
    <row r="71" spans="1:20" ht="12.75" x14ac:dyDescent="0.2">
      <c r="C71" s="76">
        <v>16</v>
      </c>
      <c r="D71" s="76">
        <v>53</v>
      </c>
      <c r="E71" s="76">
        <v>1308</v>
      </c>
      <c r="F71" s="143"/>
      <c r="G71" s="143"/>
      <c r="H71" s="143"/>
      <c r="I71" s="143"/>
      <c r="J71" s="143"/>
      <c r="K71" s="143"/>
      <c r="L71" s="143"/>
      <c r="M71" s="143"/>
      <c r="N71" s="143"/>
      <c r="O71" s="141">
        <f>SUM(C71:N71)/COUNT(C71:N71)</f>
        <v>459</v>
      </c>
    </row>
    <row r="72" spans="1:20" ht="12.75" x14ac:dyDescent="0.2">
      <c r="B72" s="127" t="s">
        <v>72</v>
      </c>
      <c r="C72" s="84">
        <v>10291.07</v>
      </c>
      <c r="D72" s="84">
        <v>10869.21</v>
      </c>
      <c r="E72" s="84">
        <v>330895.88</v>
      </c>
      <c r="F72" s="143"/>
      <c r="G72" s="143"/>
      <c r="H72" s="143"/>
      <c r="I72" s="143"/>
      <c r="J72" s="143"/>
      <c r="K72" s="143"/>
      <c r="L72" s="143"/>
      <c r="M72" s="143"/>
      <c r="N72" s="143"/>
      <c r="O72" s="154">
        <f>SUM(C72:N72)</f>
        <v>352056.16000000003</v>
      </c>
    </row>
    <row r="73" spans="1:20" ht="12.75" x14ac:dyDescent="0.2">
      <c r="C73" s="76">
        <v>21</v>
      </c>
      <c r="D73" s="76">
        <v>31</v>
      </c>
      <c r="E73" s="76">
        <v>1049</v>
      </c>
      <c r="F73" s="143"/>
      <c r="G73" s="143"/>
      <c r="H73" s="143"/>
      <c r="I73" s="143"/>
      <c r="J73" s="143"/>
      <c r="K73" s="143"/>
      <c r="L73" s="143"/>
      <c r="M73" s="143"/>
      <c r="N73" s="143"/>
      <c r="O73" s="141">
        <f>SUM(C73:N73)/COUNT(C73:N73)</f>
        <v>367</v>
      </c>
    </row>
    <row r="74" spans="1:20" ht="12.75" x14ac:dyDescent="0.2">
      <c r="B74" s="128" t="s">
        <v>2</v>
      </c>
      <c r="C74" s="155">
        <f>C62+C64+C66+C68+C70+C72</f>
        <v>785448.91999999993</v>
      </c>
      <c r="D74" s="155">
        <f t="shared" ref="D74:E75" si="2">D62+D64+D66+D68+D70+D72</f>
        <v>1105641.3199999998</v>
      </c>
      <c r="E74" s="155">
        <f t="shared" si="2"/>
        <v>2291272.84</v>
      </c>
      <c r="F74" s="143"/>
      <c r="G74" s="143"/>
      <c r="H74" s="143"/>
      <c r="I74" s="143"/>
      <c r="J74" s="143"/>
      <c r="K74" s="143"/>
      <c r="L74" s="143"/>
      <c r="M74" s="143"/>
      <c r="N74" s="143"/>
      <c r="O74" s="154">
        <f>SUM(C74:N74)</f>
        <v>4182363.0799999996</v>
      </c>
    </row>
    <row r="75" spans="1:20" ht="12.75" x14ac:dyDescent="0.2">
      <c r="C75" s="85">
        <f>C63+C65+C67+C69+C71+C73</f>
        <v>21610</v>
      </c>
      <c r="D75" s="85">
        <f t="shared" si="2"/>
        <v>19045</v>
      </c>
      <c r="E75" s="85">
        <f t="shared" si="2"/>
        <v>19279</v>
      </c>
      <c r="F75" s="143"/>
      <c r="G75" s="143"/>
      <c r="H75" s="143"/>
      <c r="I75" s="143"/>
      <c r="J75" s="143"/>
      <c r="K75" s="143"/>
      <c r="L75" s="143"/>
      <c r="M75" s="143"/>
      <c r="N75" s="143"/>
      <c r="O75" s="141">
        <f>SUM(C75:N75)/COUNT(C75:N75)</f>
        <v>19978</v>
      </c>
    </row>
    <row r="76" spans="1:20" x14ac:dyDescent="0.2">
      <c r="C76" s="86"/>
      <c r="D76" s="85"/>
      <c r="E76" s="85"/>
      <c r="F76" s="78"/>
      <c r="G76" s="78"/>
      <c r="H76" s="78"/>
      <c r="I76" s="78"/>
      <c r="J76" s="78"/>
      <c r="K76" s="78"/>
      <c r="L76" s="78"/>
      <c r="M76" s="78"/>
      <c r="N76" s="78"/>
      <c r="O76" s="141" t="s">
        <v>70</v>
      </c>
    </row>
    <row r="77" spans="1:20" ht="22.5" x14ac:dyDescent="0.2">
      <c r="A77" s="133">
        <v>5</v>
      </c>
      <c r="B77" s="156" t="s">
        <v>71</v>
      </c>
      <c r="C77" s="76">
        <v>118</v>
      </c>
      <c r="D77" s="76">
        <v>110</v>
      </c>
      <c r="E77" s="76">
        <v>105</v>
      </c>
      <c r="F77" s="78"/>
      <c r="G77" s="78"/>
      <c r="H77" s="78"/>
      <c r="I77" s="78"/>
      <c r="J77" s="78"/>
      <c r="K77" s="78"/>
      <c r="L77" s="78"/>
      <c r="M77" s="78"/>
      <c r="N77" s="78"/>
      <c r="O77" s="157">
        <f>SUM(C77:N77)/COUNT(C77:N77)</f>
        <v>111</v>
      </c>
    </row>
    <row r="78" spans="1:20" ht="12.75" x14ac:dyDescent="0.2">
      <c r="A78" s="133"/>
      <c r="C78" s="63"/>
      <c r="D78" s="63"/>
      <c r="E78" s="63"/>
      <c r="F78" s="143"/>
      <c r="G78" s="143"/>
      <c r="H78" s="143"/>
      <c r="I78" s="144"/>
      <c r="J78" s="144"/>
      <c r="K78" s="144"/>
      <c r="L78" s="144"/>
      <c r="M78" s="144"/>
      <c r="N78" s="144"/>
      <c r="O78" s="78"/>
    </row>
    <row r="79" spans="1:20" ht="22.5" x14ac:dyDescent="0.2">
      <c r="A79" s="133">
        <v>6</v>
      </c>
      <c r="B79" s="126" t="s">
        <v>69</v>
      </c>
      <c r="C79" s="76">
        <v>6843</v>
      </c>
      <c r="D79" s="76">
        <v>6723</v>
      </c>
      <c r="E79" s="76">
        <v>6553</v>
      </c>
      <c r="F79" s="76"/>
      <c r="G79" s="76"/>
      <c r="H79" s="76"/>
      <c r="I79" s="76"/>
      <c r="J79" s="76"/>
      <c r="K79" s="76"/>
      <c r="L79" s="76"/>
      <c r="M79" s="76"/>
      <c r="N79" s="76"/>
      <c r="O79" s="78">
        <f>AVERAGE(C79:N79)</f>
        <v>6706.333333333333</v>
      </c>
    </row>
    <row r="80" spans="1:20" x14ac:dyDescent="0.2">
      <c r="A80" s="133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151"/>
    </row>
    <row r="81" spans="1:15" ht="22.5" x14ac:dyDescent="0.2">
      <c r="A81" s="133">
        <v>7</v>
      </c>
      <c r="B81" s="134" t="s">
        <v>108</v>
      </c>
      <c r="C81" s="84">
        <v>307402.34000000008</v>
      </c>
      <c r="D81" s="84">
        <v>293617.64083333348</v>
      </c>
      <c r="E81" s="84">
        <v>282816.69416666718</v>
      </c>
      <c r="F81" s="145"/>
      <c r="G81" s="145"/>
      <c r="H81" s="145"/>
      <c r="I81" s="145"/>
      <c r="J81" s="145"/>
      <c r="K81" s="145"/>
      <c r="L81" s="145"/>
      <c r="M81" s="145"/>
      <c r="N81" s="145"/>
      <c r="O81" s="154">
        <f>SUM(C81:N81)</f>
        <v>883836.67500000075</v>
      </c>
    </row>
    <row r="82" spans="1:15" ht="12.75" x14ac:dyDescent="0.2">
      <c r="C82" s="63"/>
      <c r="D82" s="63"/>
    </row>
    <row r="83" spans="1:15" ht="12.75" x14ac:dyDescent="0.2">
      <c r="C83" s="63"/>
      <c r="D83" s="63"/>
      <c r="O83" s="146"/>
    </row>
    <row r="84" spans="1:15" ht="12.75" x14ac:dyDescent="0.2">
      <c r="C84" s="63"/>
      <c r="D84" s="63"/>
    </row>
    <row r="85" spans="1:15" ht="12.75" x14ac:dyDescent="0.2">
      <c r="C85" s="63"/>
      <c r="D85" s="63"/>
      <c r="O85" s="146"/>
    </row>
    <row r="86" spans="1:15" ht="12.75" x14ac:dyDescent="0.2">
      <c r="C86" s="63"/>
      <c r="D86" s="63"/>
    </row>
    <row r="87" spans="1:15" ht="12.75" x14ac:dyDescent="0.2">
      <c r="C87" s="63"/>
      <c r="D87" s="63"/>
      <c r="E87" s="63"/>
    </row>
    <row r="88" spans="1:15" x14ac:dyDescent="0.2">
      <c r="B88" s="135"/>
    </row>
  </sheetData>
  <mergeCells count="2">
    <mergeCell ref="B1:O1"/>
    <mergeCell ref="B2:O2"/>
  </mergeCells>
  <printOptions horizontalCentered="1"/>
  <pageMargins left="0.7" right="0.7" top="0.75" bottom="0.75" header="0.3" footer="0.3"/>
  <pageSetup fitToHeight="2" orientation="portrait" r:id="rId1"/>
  <rowBreaks count="1" manualBreakCount="1">
    <brk id="58" max="14" man="1"/>
  </rowBreaks>
  <colBreaks count="1" manualBreakCount="1">
    <brk id="1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641DE8A7BB1A409B5980DA92D794DC" ma:contentTypeVersion="17" ma:contentTypeDescription="Create a new document." ma:contentTypeScope="" ma:versionID="4df0678daafb1037561c76e27e34f42e">
  <xsd:schema xmlns:xsd="http://www.w3.org/2001/XMLSchema" xmlns:xs="http://www.w3.org/2001/XMLSchema" xmlns:p="http://schemas.microsoft.com/office/2006/metadata/properties" xmlns:ns2="bd34cb6c-636a-4083-a2a9-96b817a4648e" xmlns:ns3="19d0b910-f91c-44e0-a1a9-13e4856dfd0c" targetNamespace="http://schemas.microsoft.com/office/2006/metadata/properties" ma:root="true" ma:fieldsID="87ee64a009d1fc9dff57eeddb9ff32e9" ns2:_="" ns3:_="">
    <xsd:import namespace="bd34cb6c-636a-4083-a2a9-96b817a4648e"/>
    <xsd:import namespace="19d0b910-f91c-44e0-a1a9-13e4856dfd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4cb6c-636a-4083-a2a9-96b817a464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c77ebdf-2918-459e-b32c-0e133f7cf6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d0b910-f91c-44e0-a1a9-13e4856dfd0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6ac4fad-24dd-49fc-b3cf-20d05d04e345}" ma:internalName="TaxCatchAll" ma:showField="CatchAllData" ma:web="19d0b910-f91c-44e0-a1a9-13e4856dfd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d34cb6c-636a-4083-a2a9-96b817a4648e">
      <Terms xmlns="http://schemas.microsoft.com/office/infopath/2007/PartnerControls"/>
    </lcf76f155ced4ddcb4097134ff3c332f>
    <TaxCatchAll xmlns="19d0b910-f91c-44e0-a1a9-13e4856dfd0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A730F6-4C41-456C-952C-667D6F78BB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4cb6c-636a-4083-a2a9-96b817a4648e"/>
    <ds:schemaRef ds:uri="19d0b910-f91c-44e0-a1a9-13e4856dfd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EB2FC1-707D-4683-ACB5-559D67439048}">
  <ds:schemaRefs>
    <ds:schemaRef ds:uri="http://purl.org/dc/terms/"/>
    <ds:schemaRef ds:uri="19d0b910-f91c-44e0-a1a9-13e4856dfd0c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bd34cb6c-636a-4083-a2a9-96b817a4648e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2adb8889-54a9-4547-8b46-a39479663ed5"/>
    <ds:schemaRef ds:uri="4ce901ef-3098-4f9b-9421-3691f1e4ec99"/>
  </ds:schemaRefs>
</ds:datastoreItem>
</file>

<file path=customXml/itemProps3.xml><?xml version="1.0" encoding="utf-8"?>
<ds:datastoreItem xmlns:ds="http://schemas.openxmlformats.org/officeDocument/2006/customXml" ds:itemID="{6360DA5B-BE55-40F8-8A63-79EEC1CAF4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Billing &amp; Remittance Summary</vt:lpstr>
      <vt:lpstr>Recovery Calculation</vt:lpstr>
      <vt:lpstr>Interest Calculation</vt:lpstr>
      <vt:lpstr>Credits Issued Detail</vt:lpstr>
      <vt:lpstr>Admin Costs</vt:lpstr>
      <vt:lpstr>Utility USF Report</vt:lpstr>
      <vt:lpstr>'Admin Costs'!Print_Area</vt:lpstr>
      <vt:lpstr>'Billing &amp; Remittance Summary'!Print_Area</vt:lpstr>
      <vt:lpstr>'Interest Calculation'!Print_Area</vt:lpstr>
      <vt:lpstr>'Recovery Calculation'!Print_Area</vt:lpstr>
      <vt:lpstr>'Utility USF Report'!Print_Area</vt:lpstr>
      <vt:lpstr>'Recovery Calculation'!Print_Titles</vt:lpstr>
      <vt:lpstr>'Utility USF Report'!Print_Titles</vt:lpstr>
    </vt:vector>
  </TitlesOfParts>
  <Manager/>
  <Company>NJResources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Technical Systems</dc:creator>
  <cp:keywords/>
  <dc:description/>
  <cp:lastModifiedBy>Jacobs, Carolyn</cp:lastModifiedBy>
  <cp:revision/>
  <cp:lastPrinted>2025-01-31T15:18:58Z</cp:lastPrinted>
  <dcterms:created xsi:type="dcterms:W3CDTF">2003-08-14T11:49:18Z</dcterms:created>
  <dcterms:modified xsi:type="dcterms:W3CDTF">2025-01-31T20:44:40Z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0x01010060641DE8A7BB1A409B5980DA92D794DC</vt:lpwstr>
  </property>
  <property fmtid="{D5CDD505-2E9C-101B-9397-08002B2CF9AE}" pid="3" name="MediaServiceImageTags">
    <vt:lpwstr/>
  </property>
</Properties>
</file>