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solidatededison-my.sharepoint.com/personal/bankerw_oru_com/Documents/IIP NJ/"/>
    </mc:Choice>
  </mc:AlternateContent>
  <xr:revisionPtr revIDLastSave="44" documentId="8_{9B272548-B3EB-4E46-93B2-FD3B20E89310}" xr6:coauthVersionLast="47" xr6:coauthVersionMax="47" xr10:uidLastSave="{026BD835-DB07-4C0A-B49F-4832D2ED5F00}"/>
  <bookViews>
    <workbookView xWindow="-110" yWindow="-110" windowWidth="22780" windowHeight="14660" xr2:uid="{69CC550F-D175-471E-BB68-D888445E2D94}"/>
  </bookViews>
  <sheets>
    <sheet name="Jul1to Dec 31202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3" l="1"/>
  <c r="I33" i="3"/>
  <c r="J17" i="3"/>
  <c r="J18" i="3"/>
  <c r="J19" i="3"/>
  <c r="J20" i="3"/>
  <c r="J21" i="3"/>
  <c r="J22" i="3"/>
  <c r="J16" i="3"/>
  <c r="I22" i="3"/>
  <c r="J8" i="3" l="1"/>
  <c r="J9" i="3"/>
  <c r="J10" i="3"/>
  <c r="J11" i="3"/>
  <c r="J12" i="3"/>
  <c r="J7" i="3"/>
  <c r="I13" i="3"/>
  <c r="J25" i="3"/>
  <c r="J26" i="3"/>
  <c r="J27" i="3"/>
  <c r="J28" i="3"/>
  <c r="J29" i="3"/>
  <c r="J24" i="3"/>
  <c r="H30" i="3"/>
  <c r="H13" i="3"/>
  <c r="H33" i="3" s="1"/>
  <c r="D33" i="3"/>
  <c r="G30" i="3"/>
  <c r="G33" i="3" s="1"/>
  <c r="F30" i="3"/>
  <c r="F33" i="3" s="1"/>
  <c r="J30" i="3" l="1"/>
  <c r="J13" i="3"/>
</calcChain>
</file>

<file path=xl/sharedStrings.xml><?xml version="1.0" encoding="utf-8"?>
<sst xmlns="http://schemas.openxmlformats.org/spreadsheetml/2006/main" count="54" uniqueCount="32">
  <si>
    <t>Projects</t>
  </si>
  <si>
    <t>L2#</t>
  </si>
  <si>
    <t>Est. Cost
 ($000)</t>
  </si>
  <si>
    <t>2022
Jul 1- Dec 31
Actual ($000)</t>
  </si>
  <si>
    <t>Major Tasks Completed</t>
  </si>
  <si>
    <t>Estimate Completion Date</t>
  </si>
  <si>
    <t xml:space="preserve">NJ IIP Enhanced OH - Oakland - 36-2-13 High Mountain Road </t>
  </si>
  <si>
    <t xml:space="preserve">NJ IIP Enhanced OH - Oakland - Long Hill Road  </t>
  </si>
  <si>
    <t xml:space="preserve">NJ IIP Enhanced OH - Franklin Lakes - Ewing Ave </t>
  </si>
  <si>
    <t xml:space="preserve">NJ IIP Enhanced OH - West Milford - Awosting Rd (Part 1) </t>
  </si>
  <si>
    <t>NJ IIP Enhanced OH - Harings Corner 30-4-13 - Old Tappan Rd</t>
  </si>
  <si>
    <t xml:space="preserve">NJ IIP Enhanced OH - West Milford - Awosting Rd (Part 2) </t>
  </si>
  <si>
    <t xml:space="preserve">NJ IIP Enhanced OH - Saddle River - East Allendale Ave </t>
  </si>
  <si>
    <t>Totals:</t>
  </si>
  <si>
    <t>Budget Completion Date</t>
  </si>
  <si>
    <t>Capital -Overheads</t>
  </si>
  <si>
    <t>Capital - Contract Services</t>
  </si>
  <si>
    <t>Capital - Labor</t>
  </si>
  <si>
    <t>Capital - M&amp;S &amp; Handling</t>
  </si>
  <si>
    <t>Retirement - Capital Overhead</t>
  </si>
  <si>
    <t xml:space="preserve">Retirement - Labor </t>
  </si>
  <si>
    <t>2023
Jan 1 - Jun 30 
Actual ($000)</t>
  </si>
  <si>
    <t>Total Project Spending  Actual ($000)</t>
  </si>
  <si>
    <t xml:space="preserve">Project Start Date </t>
  </si>
  <si>
    <t>Not Started</t>
  </si>
  <si>
    <t>Actual Completion Date</t>
  </si>
  <si>
    <t>Under Construction</t>
  </si>
  <si>
    <t>None</t>
  </si>
  <si>
    <t>2023
Jul 1 - Dec 31 
Actual ($000)</t>
  </si>
  <si>
    <t>Completed</t>
  </si>
  <si>
    <t>Enhanced OH Projects - Actual Expenditures for Period Jan 1 - Jun 30 2024</t>
  </si>
  <si>
    <t>2024
Jan 1 - Jun 30 
Actual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</si>
</sst>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"/>
    <numFmt numFmtId="165" formatCode="&quot;$&quot;#,##0.0"/>
    <numFmt numFmtId="166" formatCode="&quot;$&quot;#,##0.0_);\(&quot;$&quot;#,##0.0\)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8" xfId="0" applyFont="1" applyBorder="1"/>
    <xf numFmtId="0" fontId="0" fillId="0" borderId="4" xfId="0" applyBorder="1"/>
    <xf numFmtId="6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Border="1"/>
    <xf numFmtId="17" fontId="2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6" fontId="2" fillId="0" borderId="17" xfId="0" applyNumberFormat="1" applyFont="1" applyBorder="1" applyAlignment="1">
      <alignment horizontal="center" vertical="center"/>
    </xf>
    <xf numFmtId="17" fontId="2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/>
    <xf numFmtId="0" fontId="0" fillId="0" borderId="2" xfId="0" applyBorder="1"/>
    <xf numFmtId="164" fontId="2" fillId="0" borderId="2" xfId="0" applyNumberFormat="1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7" fontId="2" fillId="0" borderId="2" xfId="0" applyNumberFormat="1" applyFont="1" applyBorder="1" applyAlignment="1">
      <alignment horizontal="center"/>
    </xf>
    <xf numFmtId="0" fontId="1" fillId="0" borderId="19" xfId="0" applyFont="1" applyBorder="1" applyAlignment="1">
      <alignment horizontal="right"/>
    </xf>
    <xf numFmtId="0" fontId="0" fillId="0" borderId="20" xfId="0" applyBorder="1"/>
    <xf numFmtId="164" fontId="2" fillId="0" borderId="20" xfId="0" applyNumberFormat="1" applyFont="1" applyBorder="1" applyAlignment="1">
      <alignment horizontal="center" vertical="center"/>
    </xf>
    <xf numFmtId="17" fontId="2" fillId="0" borderId="20" xfId="0" applyNumberFormat="1" applyFont="1" applyBorder="1" applyAlignment="1">
      <alignment horizontal="center" vertical="center"/>
    </xf>
    <xf numFmtId="165" fontId="1" fillId="0" borderId="20" xfId="0" applyNumberFormat="1" applyFont="1" applyBorder="1" applyAlignment="1">
      <alignment horizontal="center"/>
    </xf>
    <xf numFmtId="165" fontId="1" fillId="0" borderId="2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5" xfId="0" applyBorder="1"/>
    <xf numFmtId="0" fontId="0" fillId="0" borderId="22" xfId="0" applyBorder="1"/>
    <xf numFmtId="0" fontId="0" fillId="0" borderId="23" xfId="0" applyBorder="1"/>
    <xf numFmtId="17" fontId="2" fillId="0" borderId="18" xfId="0" applyNumberFormat="1" applyFont="1" applyBorder="1" applyAlignment="1">
      <alignment horizontal="center" vertical="center"/>
    </xf>
    <xf numFmtId="0" fontId="2" fillId="0" borderId="25" xfId="0" applyFont="1" applyBorder="1"/>
    <xf numFmtId="17" fontId="2" fillId="0" borderId="26" xfId="0" applyNumberFormat="1" applyFont="1" applyBorder="1" applyAlignment="1">
      <alignment horizontal="center" vertical="center"/>
    </xf>
    <xf numFmtId="17" fontId="2" fillId="0" borderId="3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27" xfId="0" applyFont="1" applyBorder="1"/>
    <xf numFmtId="17" fontId="2" fillId="0" borderId="28" xfId="0" applyNumberFormat="1" applyFont="1" applyBorder="1" applyAlignment="1">
      <alignment horizontal="center" vertical="center"/>
    </xf>
    <xf numFmtId="0" fontId="1" fillId="0" borderId="29" xfId="0" applyFont="1" applyFill="1" applyBorder="1" applyAlignment="1">
      <alignment horizontal="right"/>
    </xf>
    <xf numFmtId="0" fontId="0" fillId="0" borderId="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165" fontId="1" fillId="0" borderId="9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/>
    </xf>
    <xf numFmtId="6" fontId="1" fillId="0" borderId="20" xfId="0" applyNumberFormat="1" applyFont="1" applyBorder="1"/>
    <xf numFmtId="166" fontId="2" fillId="0" borderId="4" xfId="0" applyNumberFormat="1" applyFont="1" applyBorder="1" applyAlignment="1">
      <alignment horizontal="center" vertical="center"/>
    </xf>
    <xf numFmtId="6" fontId="2" fillId="0" borderId="16" xfId="0" applyNumberFormat="1" applyFont="1" applyBorder="1" applyAlignment="1">
      <alignment horizontal="center" vertical="center"/>
    </xf>
    <xf numFmtId="6" fontId="2" fillId="0" borderId="2" xfId="0" applyNumberFormat="1" applyFont="1" applyBorder="1" applyAlignment="1">
      <alignment horizontal="center" vertical="center"/>
    </xf>
    <xf numFmtId="6" fontId="2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7" fontId="2" fillId="0" borderId="21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17" fontId="4" fillId="0" borderId="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2" borderId="2" xfId="0" applyFill="1" applyBorder="1"/>
    <xf numFmtId="0" fontId="2" fillId="0" borderId="33" xfId="0" applyFont="1" applyBorder="1"/>
    <xf numFmtId="0" fontId="0" fillId="0" borderId="34" xfId="0" applyBorder="1"/>
    <xf numFmtId="164" fontId="2" fillId="0" borderId="34" xfId="0" applyNumberFormat="1" applyFont="1" applyBorder="1" applyAlignment="1">
      <alignment horizontal="center" vertical="center"/>
    </xf>
    <xf numFmtId="17" fontId="2" fillId="0" borderId="34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17" fontId="2" fillId="0" borderId="35" xfId="0" applyNumberFormat="1" applyFont="1" applyBorder="1" applyAlignment="1">
      <alignment horizontal="center" vertical="center"/>
    </xf>
    <xf numFmtId="0" fontId="0" fillId="0" borderId="36" xfId="0" applyBorder="1"/>
    <xf numFmtId="6" fontId="2" fillId="0" borderId="34" xfId="0" applyNumberFormat="1" applyFont="1" applyBorder="1" applyAlignment="1">
      <alignment horizontal="center" vertical="center"/>
    </xf>
    <xf numFmtId="0" fontId="2" fillId="0" borderId="10" xfId="0" applyFont="1" applyBorder="1"/>
    <xf numFmtId="0" fontId="0" fillId="0" borderId="11" xfId="0" applyBorder="1"/>
    <xf numFmtId="164" fontId="2" fillId="0" borderId="11" xfId="0" applyNumberFormat="1" applyFont="1" applyBorder="1" applyAlignment="1">
      <alignment horizontal="center" vertical="center"/>
    </xf>
    <xf numFmtId="17" fontId="2" fillId="0" borderId="11" xfId="0" applyNumberFormat="1" applyFont="1" applyBorder="1" applyAlignment="1">
      <alignment horizontal="center" vertical="center"/>
    </xf>
    <xf numFmtId="17" fontId="2" fillId="0" borderId="37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38" xfId="0" applyBorder="1"/>
    <xf numFmtId="164" fontId="2" fillId="0" borderId="38" xfId="0" applyNumberFormat="1" applyFont="1" applyBorder="1" applyAlignment="1">
      <alignment horizontal="center" vertical="center"/>
    </xf>
    <xf numFmtId="17" fontId="2" fillId="0" borderId="38" xfId="0" applyNumberFormat="1" applyFont="1" applyBorder="1" applyAlignment="1">
      <alignment horizontal="center" vertical="center"/>
    </xf>
    <xf numFmtId="166" fontId="1" fillId="0" borderId="20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17" fontId="2" fillId="0" borderId="3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1B742-D70C-491F-A00A-846C68417034}">
  <dimension ref="B2:N33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34" sqref="J34"/>
    </sheetView>
  </sheetViews>
  <sheetFormatPr defaultRowHeight="14.5" x14ac:dyDescent="0.35"/>
  <cols>
    <col min="2" max="2" width="65.6328125" customWidth="1"/>
    <col min="5" max="5" width="20.08984375" customWidth="1"/>
    <col min="6" max="6" width="16.36328125" customWidth="1"/>
    <col min="7" max="9" width="19.54296875" customWidth="1"/>
    <col min="10" max="10" width="14.453125" customWidth="1"/>
    <col min="11" max="11" width="27" customWidth="1"/>
    <col min="12" max="12" width="15.81640625" customWidth="1"/>
    <col min="13" max="13" width="15.1796875" customWidth="1"/>
    <col min="14" max="14" width="15.26953125" customWidth="1"/>
  </cols>
  <sheetData>
    <row r="2" spans="2:14" ht="15" thickBot="1" x14ac:dyDescent="0.4"/>
    <row r="3" spans="2:14" ht="16" thickBot="1" x14ac:dyDescent="0.4">
      <c r="B3" s="71" t="s">
        <v>30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</row>
    <row r="4" spans="2:14" ht="62" x14ac:dyDescent="0.35">
      <c r="B4" s="6" t="s">
        <v>0</v>
      </c>
      <c r="C4" s="7" t="s">
        <v>1</v>
      </c>
      <c r="D4" s="8" t="s">
        <v>2</v>
      </c>
      <c r="E4" s="9" t="s">
        <v>14</v>
      </c>
      <c r="F4" s="10" t="s">
        <v>3</v>
      </c>
      <c r="G4" s="11" t="s">
        <v>21</v>
      </c>
      <c r="H4" s="11" t="s">
        <v>28</v>
      </c>
      <c r="I4" s="11" t="s">
        <v>31</v>
      </c>
      <c r="J4" s="12" t="s">
        <v>22</v>
      </c>
      <c r="K4" s="11" t="s">
        <v>4</v>
      </c>
      <c r="L4" s="13" t="s">
        <v>23</v>
      </c>
      <c r="M4" s="9" t="s">
        <v>5</v>
      </c>
      <c r="N4" s="9" t="s">
        <v>25</v>
      </c>
    </row>
    <row r="5" spans="2:14" ht="16" thickBot="1" x14ac:dyDescent="0.4">
      <c r="B5" s="47" t="s">
        <v>6</v>
      </c>
      <c r="C5" s="21">
        <v>27483879</v>
      </c>
      <c r="D5" s="63">
        <v>1700</v>
      </c>
      <c r="E5" s="22">
        <v>45627</v>
      </c>
      <c r="F5" s="21"/>
      <c r="G5" s="21"/>
      <c r="H5" s="21"/>
      <c r="I5" s="21"/>
      <c r="J5" s="21"/>
      <c r="K5" s="23" t="s">
        <v>27</v>
      </c>
      <c r="L5" s="24" t="s">
        <v>24</v>
      </c>
      <c r="M5" s="48">
        <v>45627</v>
      </c>
      <c r="N5" s="57"/>
    </row>
    <row r="6" spans="2:14" ht="15.5" x14ac:dyDescent="0.35">
      <c r="B6" s="30" t="s">
        <v>7</v>
      </c>
      <c r="C6" s="31">
        <v>27158814</v>
      </c>
      <c r="D6" s="64">
        <v>500</v>
      </c>
      <c r="E6" s="33">
        <v>45627</v>
      </c>
      <c r="F6" s="31"/>
      <c r="G6" s="31"/>
      <c r="H6" s="31"/>
      <c r="I6" s="31"/>
      <c r="J6" s="31"/>
      <c r="K6" s="34" t="s">
        <v>26</v>
      </c>
      <c r="L6" s="49">
        <v>45139</v>
      </c>
      <c r="M6" s="49">
        <v>45627</v>
      </c>
      <c r="N6" s="43"/>
    </row>
    <row r="7" spans="2:14" ht="15.5" x14ac:dyDescent="0.35">
      <c r="B7" s="5" t="s">
        <v>15</v>
      </c>
      <c r="C7" s="2"/>
      <c r="D7" s="3"/>
      <c r="E7" s="14"/>
      <c r="F7" s="2"/>
      <c r="G7" s="2"/>
      <c r="H7" s="18">
        <v>69.099999999999994</v>
      </c>
      <c r="I7" s="18">
        <v>28</v>
      </c>
      <c r="J7" s="69">
        <f>SUM(F7:I7)</f>
        <v>97.1</v>
      </c>
      <c r="K7" s="15"/>
      <c r="L7" s="16"/>
      <c r="M7" s="46"/>
      <c r="N7" s="44"/>
    </row>
    <row r="8" spans="2:14" ht="15.5" x14ac:dyDescent="0.35">
      <c r="B8" s="5" t="s">
        <v>16</v>
      </c>
      <c r="C8" s="2"/>
      <c r="D8" s="3"/>
      <c r="E8" s="14"/>
      <c r="F8" s="2"/>
      <c r="G8" s="2"/>
      <c r="H8" s="18">
        <v>60.8</v>
      </c>
      <c r="I8" s="18">
        <v>83.7</v>
      </c>
      <c r="J8" s="69">
        <f t="shared" ref="J8:J13" si="0">SUM(F8:I8)</f>
        <v>144.5</v>
      </c>
      <c r="K8" s="15"/>
      <c r="L8" s="16"/>
      <c r="M8" s="46"/>
      <c r="N8" s="44"/>
    </row>
    <row r="9" spans="2:14" ht="15.5" x14ac:dyDescent="0.35">
      <c r="B9" s="5" t="s">
        <v>17</v>
      </c>
      <c r="C9" s="2"/>
      <c r="D9" s="3"/>
      <c r="E9" s="14"/>
      <c r="F9" s="2"/>
      <c r="G9" s="2"/>
      <c r="H9" s="18">
        <v>205.7</v>
      </c>
      <c r="I9" s="18">
        <v>45</v>
      </c>
      <c r="J9" s="69">
        <f t="shared" si="0"/>
        <v>250.7</v>
      </c>
      <c r="K9" s="15"/>
      <c r="L9" s="16"/>
      <c r="M9" s="46"/>
      <c r="N9" s="44"/>
    </row>
    <row r="10" spans="2:14" ht="15.5" x14ac:dyDescent="0.35">
      <c r="B10" s="5" t="s">
        <v>18</v>
      </c>
      <c r="C10" s="2"/>
      <c r="D10" s="3"/>
      <c r="E10" s="14"/>
      <c r="F10" s="2"/>
      <c r="G10" s="2"/>
      <c r="H10" s="62">
        <v>-4.8</v>
      </c>
      <c r="I10" s="62">
        <v>202.6</v>
      </c>
      <c r="J10" s="69">
        <f t="shared" si="0"/>
        <v>197.79999999999998</v>
      </c>
      <c r="K10" s="15"/>
      <c r="L10" s="16"/>
      <c r="M10" s="46"/>
      <c r="N10" s="44"/>
    </row>
    <row r="11" spans="2:14" ht="15.5" x14ac:dyDescent="0.35">
      <c r="B11" s="5" t="s">
        <v>19</v>
      </c>
      <c r="C11" s="2"/>
      <c r="D11" s="3"/>
      <c r="E11" s="14"/>
      <c r="F11" s="2"/>
      <c r="G11" s="2"/>
      <c r="H11" s="18">
        <v>12.9</v>
      </c>
      <c r="I11" s="18">
        <v>2.9</v>
      </c>
      <c r="J11" s="69">
        <f t="shared" si="0"/>
        <v>15.8</v>
      </c>
      <c r="K11" s="15"/>
      <c r="L11" s="16"/>
      <c r="M11" s="46"/>
      <c r="N11" s="44"/>
    </row>
    <row r="12" spans="2:14" ht="15.5" x14ac:dyDescent="0.35">
      <c r="B12" s="5" t="s">
        <v>20</v>
      </c>
      <c r="C12" s="2"/>
      <c r="D12" s="3"/>
      <c r="E12" s="14"/>
      <c r="F12" s="2"/>
      <c r="G12" s="2"/>
      <c r="H12" s="18">
        <v>41.5</v>
      </c>
      <c r="I12" s="18">
        <v>9.3000000000000007</v>
      </c>
      <c r="J12" s="69">
        <f t="shared" si="0"/>
        <v>50.8</v>
      </c>
      <c r="K12" s="15"/>
      <c r="L12" s="16"/>
      <c r="M12" s="46"/>
      <c r="N12" s="44"/>
    </row>
    <row r="13" spans="2:14" ht="16" thickBot="1" x14ac:dyDescent="0.4">
      <c r="B13" s="36" t="s">
        <v>13</v>
      </c>
      <c r="C13" s="37"/>
      <c r="D13" s="65"/>
      <c r="E13" s="39"/>
      <c r="F13" s="37"/>
      <c r="G13" s="37"/>
      <c r="H13" s="41">
        <f>SUM(H7:H12)</f>
        <v>385.19999999999993</v>
      </c>
      <c r="I13" s="41">
        <f>SUM(I7:I12)</f>
        <v>371.49999999999994</v>
      </c>
      <c r="J13" s="69">
        <f t="shared" si="0"/>
        <v>756.69999999999982</v>
      </c>
      <c r="K13" s="66"/>
      <c r="L13" s="67"/>
      <c r="M13" s="68"/>
      <c r="N13" s="45"/>
    </row>
    <row r="14" spans="2:14" ht="16" thickBot="1" x14ac:dyDescent="0.4">
      <c r="B14" s="75" t="s">
        <v>8</v>
      </c>
      <c r="C14" s="76"/>
      <c r="D14" s="83">
        <v>1200</v>
      </c>
      <c r="E14" s="78">
        <v>45992</v>
      </c>
      <c r="F14" s="76"/>
      <c r="G14" s="76"/>
      <c r="H14" s="76"/>
      <c r="I14" s="76"/>
      <c r="J14" s="76"/>
      <c r="K14" s="79" t="s">
        <v>27</v>
      </c>
      <c r="L14" s="80" t="s">
        <v>24</v>
      </c>
      <c r="M14" s="81">
        <v>45992</v>
      </c>
      <c r="N14" s="82"/>
    </row>
    <row r="15" spans="2:14" ht="15.5" x14ac:dyDescent="0.35">
      <c r="B15" s="84" t="s">
        <v>9</v>
      </c>
      <c r="C15" s="85">
        <v>27474716</v>
      </c>
      <c r="D15" s="86">
        <v>1500</v>
      </c>
      <c r="E15" s="87">
        <v>46357</v>
      </c>
      <c r="F15" s="85"/>
      <c r="G15" s="85"/>
      <c r="H15" s="85"/>
      <c r="I15" s="85"/>
      <c r="J15" s="85"/>
      <c r="K15" s="34" t="s">
        <v>26</v>
      </c>
      <c r="L15" s="49">
        <v>45383</v>
      </c>
      <c r="M15" s="88">
        <v>46357</v>
      </c>
      <c r="N15" s="89"/>
    </row>
    <row r="16" spans="2:14" ht="15.5" x14ac:dyDescent="0.35">
      <c r="B16" s="5" t="s">
        <v>15</v>
      </c>
      <c r="C16" s="76"/>
      <c r="D16" s="77"/>
      <c r="E16" s="78"/>
      <c r="F16" s="76"/>
      <c r="G16" s="76"/>
      <c r="H16" s="76"/>
      <c r="I16" s="18">
        <v>5.3</v>
      </c>
      <c r="J16" s="69">
        <f>SUM(F16:I16)</f>
        <v>5.3</v>
      </c>
      <c r="K16" s="79"/>
      <c r="L16" s="80"/>
      <c r="M16" s="81"/>
      <c r="N16" s="82"/>
    </row>
    <row r="17" spans="2:14" ht="15.5" x14ac:dyDescent="0.35">
      <c r="B17" s="5" t="s">
        <v>16</v>
      </c>
      <c r="C17" s="76"/>
      <c r="D17" s="77"/>
      <c r="E17" s="78"/>
      <c r="F17" s="76"/>
      <c r="G17" s="76"/>
      <c r="H17" s="76"/>
      <c r="I17" s="18">
        <v>155.1</v>
      </c>
      <c r="J17" s="69">
        <f t="shared" ref="J17:J22" si="1">SUM(F17:I17)</f>
        <v>155.1</v>
      </c>
      <c r="K17" s="79"/>
      <c r="L17" s="80"/>
      <c r="M17" s="81"/>
      <c r="N17" s="82"/>
    </row>
    <row r="18" spans="2:14" ht="15.5" x14ac:dyDescent="0.35">
      <c r="B18" s="5" t="s">
        <v>17</v>
      </c>
      <c r="C18" s="76"/>
      <c r="D18" s="77"/>
      <c r="E18" s="78"/>
      <c r="F18" s="76"/>
      <c r="G18" s="76"/>
      <c r="H18" s="76"/>
      <c r="I18" s="18">
        <v>0</v>
      </c>
      <c r="J18" s="69">
        <f t="shared" si="1"/>
        <v>0</v>
      </c>
      <c r="K18" s="79"/>
      <c r="L18" s="80"/>
      <c r="M18" s="81"/>
      <c r="N18" s="82"/>
    </row>
    <row r="19" spans="2:14" ht="15.5" x14ac:dyDescent="0.35">
      <c r="B19" s="5" t="s">
        <v>18</v>
      </c>
      <c r="C19" s="76"/>
      <c r="D19" s="77"/>
      <c r="E19" s="78"/>
      <c r="F19" s="76"/>
      <c r="G19" s="76"/>
      <c r="H19" s="76"/>
      <c r="I19" s="62">
        <v>33.200000000000003</v>
      </c>
      <c r="J19" s="69">
        <f t="shared" si="1"/>
        <v>33.200000000000003</v>
      </c>
      <c r="K19" s="79"/>
      <c r="L19" s="80"/>
      <c r="M19" s="81"/>
      <c r="N19" s="82"/>
    </row>
    <row r="20" spans="2:14" ht="15.5" x14ac:dyDescent="0.35">
      <c r="B20" s="5" t="s">
        <v>19</v>
      </c>
      <c r="C20" s="76"/>
      <c r="D20" s="77"/>
      <c r="E20" s="78"/>
      <c r="F20" s="76"/>
      <c r="G20" s="76"/>
      <c r="H20" s="76"/>
      <c r="I20" s="18">
        <v>0</v>
      </c>
      <c r="J20" s="69">
        <f t="shared" si="1"/>
        <v>0</v>
      </c>
      <c r="K20" s="79"/>
      <c r="L20" s="80"/>
      <c r="M20" s="81"/>
      <c r="N20" s="82"/>
    </row>
    <row r="21" spans="2:14" ht="15.5" x14ac:dyDescent="0.35">
      <c r="B21" s="5" t="s">
        <v>20</v>
      </c>
      <c r="C21" s="76"/>
      <c r="D21" s="77"/>
      <c r="E21" s="78"/>
      <c r="F21" s="76"/>
      <c r="G21" s="76"/>
      <c r="H21" s="76"/>
      <c r="I21" s="18">
        <v>0</v>
      </c>
      <c r="J21" s="69">
        <f t="shared" si="1"/>
        <v>0</v>
      </c>
      <c r="K21" s="79"/>
      <c r="L21" s="80"/>
      <c r="M21" s="81"/>
      <c r="N21" s="82"/>
    </row>
    <row r="22" spans="2:14" ht="16" thickBot="1" x14ac:dyDescent="0.4">
      <c r="B22" s="36" t="s">
        <v>13</v>
      </c>
      <c r="C22" s="90"/>
      <c r="D22" s="91"/>
      <c r="E22" s="92"/>
      <c r="F22" s="90"/>
      <c r="G22" s="90"/>
      <c r="H22" s="90"/>
      <c r="I22" s="41">
        <f>SUM(I16:I21)</f>
        <v>193.60000000000002</v>
      </c>
      <c r="J22" s="93">
        <f t="shared" si="1"/>
        <v>193.60000000000002</v>
      </c>
      <c r="K22" s="94"/>
      <c r="L22" s="95"/>
      <c r="M22" s="96"/>
      <c r="N22" s="56"/>
    </row>
    <row r="23" spans="2:14" ht="15.5" x14ac:dyDescent="0.35">
      <c r="B23" s="30" t="s">
        <v>10</v>
      </c>
      <c r="C23" s="74">
        <v>26583200</v>
      </c>
      <c r="D23" s="32">
        <v>600</v>
      </c>
      <c r="E23" s="33">
        <v>45261</v>
      </c>
      <c r="F23" s="31"/>
      <c r="G23" s="31"/>
      <c r="H23" s="31"/>
      <c r="I23" s="31"/>
      <c r="J23" s="31"/>
      <c r="K23" s="34" t="s">
        <v>29</v>
      </c>
      <c r="L23" s="35">
        <v>44866</v>
      </c>
      <c r="M23" s="49">
        <v>45261</v>
      </c>
      <c r="N23" s="70">
        <v>45139</v>
      </c>
    </row>
    <row r="24" spans="2:14" ht="15.5" x14ac:dyDescent="0.35">
      <c r="B24" s="5" t="s">
        <v>15</v>
      </c>
      <c r="C24" s="2"/>
      <c r="D24" s="4"/>
      <c r="E24" s="14"/>
      <c r="F24" s="17">
        <v>0.7</v>
      </c>
      <c r="G24" s="18">
        <v>52.4</v>
      </c>
      <c r="H24" s="18">
        <v>13.7</v>
      </c>
      <c r="I24" s="18"/>
      <c r="J24" s="19">
        <f>SUM(F24:H24)</f>
        <v>66.8</v>
      </c>
      <c r="K24" s="2"/>
      <c r="L24" s="20"/>
      <c r="M24" s="50"/>
      <c r="N24" s="44"/>
    </row>
    <row r="25" spans="2:14" ht="15.5" x14ac:dyDescent="0.35">
      <c r="B25" s="5" t="s">
        <v>16</v>
      </c>
      <c r="C25" s="2"/>
      <c r="D25" s="4"/>
      <c r="E25" s="14"/>
      <c r="F25" s="17">
        <v>37.799999999999997</v>
      </c>
      <c r="G25" s="18">
        <v>47</v>
      </c>
      <c r="H25" s="18">
        <v>22.7</v>
      </c>
      <c r="I25" s="18"/>
      <c r="J25" s="19">
        <f t="shared" ref="J25:J30" si="2">SUM(F25:H25)</f>
        <v>107.5</v>
      </c>
      <c r="K25" s="2"/>
      <c r="L25" s="20"/>
      <c r="M25" s="50"/>
      <c r="N25" s="44"/>
    </row>
    <row r="26" spans="2:14" ht="15.5" x14ac:dyDescent="0.35">
      <c r="B26" s="5" t="s">
        <v>17</v>
      </c>
      <c r="C26" s="2"/>
      <c r="D26" s="4"/>
      <c r="E26" s="14"/>
      <c r="F26" s="17"/>
      <c r="G26" s="18">
        <v>122.4</v>
      </c>
      <c r="H26" s="18">
        <v>44.7</v>
      </c>
      <c r="I26" s="18"/>
      <c r="J26" s="19">
        <f t="shared" si="2"/>
        <v>167.10000000000002</v>
      </c>
      <c r="K26" s="2"/>
      <c r="L26" s="20"/>
      <c r="M26" s="50"/>
      <c r="N26" s="44"/>
    </row>
    <row r="27" spans="2:14" ht="15.5" x14ac:dyDescent="0.35">
      <c r="B27" s="5" t="s">
        <v>18</v>
      </c>
      <c r="C27" s="2"/>
      <c r="D27" s="4"/>
      <c r="E27" s="14"/>
      <c r="F27" s="17"/>
      <c r="G27" s="18">
        <v>114.2</v>
      </c>
      <c r="H27" s="18">
        <v>2.5</v>
      </c>
      <c r="I27" s="18"/>
      <c r="J27" s="19">
        <f t="shared" si="2"/>
        <v>116.7</v>
      </c>
      <c r="K27" s="2"/>
      <c r="L27" s="20"/>
      <c r="M27" s="50"/>
      <c r="N27" s="44"/>
    </row>
    <row r="28" spans="2:14" ht="15.5" x14ac:dyDescent="0.35">
      <c r="B28" s="5" t="s">
        <v>19</v>
      </c>
      <c r="C28" s="2"/>
      <c r="D28" s="4"/>
      <c r="E28" s="14"/>
      <c r="F28" s="17"/>
      <c r="G28" s="18">
        <v>9.9</v>
      </c>
      <c r="H28" s="18">
        <v>2.9</v>
      </c>
      <c r="I28" s="18"/>
      <c r="J28" s="19">
        <f t="shared" si="2"/>
        <v>12.8</v>
      </c>
      <c r="K28" s="2"/>
      <c r="L28" s="20"/>
      <c r="M28" s="50"/>
      <c r="N28" s="44"/>
    </row>
    <row r="29" spans="2:14" ht="15.5" x14ac:dyDescent="0.35">
      <c r="B29" s="5" t="s">
        <v>20</v>
      </c>
      <c r="C29" s="2"/>
      <c r="D29" s="4"/>
      <c r="E29" s="14"/>
      <c r="F29" s="17"/>
      <c r="G29" s="18">
        <v>29.6</v>
      </c>
      <c r="H29" s="18">
        <v>10.7</v>
      </c>
      <c r="I29" s="18"/>
      <c r="J29" s="19">
        <f t="shared" si="2"/>
        <v>40.299999999999997</v>
      </c>
      <c r="K29" s="2"/>
      <c r="L29" s="20"/>
      <c r="M29" s="50"/>
      <c r="N29" s="44"/>
    </row>
    <row r="30" spans="2:14" ht="16" thickBot="1" x14ac:dyDescent="0.4">
      <c r="B30" s="36" t="s">
        <v>13</v>
      </c>
      <c r="C30" s="37"/>
      <c r="D30" s="38"/>
      <c r="E30" s="39"/>
      <c r="F30" s="40">
        <f>SUM(F24:F29)</f>
        <v>38.5</v>
      </c>
      <c r="G30" s="41">
        <f>SUM(G24:G29)</f>
        <v>375.5</v>
      </c>
      <c r="H30" s="41">
        <f>SUM(H24:H29)</f>
        <v>97.2</v>
      </c>
      <c r="I30" s="41"/>
      <c r="J30" s="40">
        <f t="shared" si="2"/>
        <v>511.2</v>
      </c>
      <c r="K30" s="37"/>
      <c r="L30" s="42"/>
      <c r="M30" s="51"/>
      <c r="N30" s="45"/>
    </row>
    <row r="31" spans="2:14" ht="15.5" x14ac:dyDescent="0.35">
      <c r="B31" s="52" t="s">
        <v>11</v>
      </c>
      <c r="C31" s="25"/>
      <c r="D31" s="26">
        <v>1500</v>
      </c>
      <c r="E31" s="27">
        <v>46722</v>
      </c>
      <c r="F31" s="25"/>
      <c r="G31" s="25"/>
      <c r="H31" s="25"/>
      <c r="I31" s="25"/>
      <c r="J31" s="25"/>
      <c r="K31" s="28" t="s">
        <v>27</v>
      </c>
      <c r="L31" s="29" t="s">
        <v>24</v>
      </c>
      <c r="M31" s="53">
        <v>46722</v>
      </c>
      <c r="N31" s="58"/>
    </row>
    <row r="32" spans="2:14" ht="15.5" x14ac:dyDescent="0.35">
      <c r="B32" s="1" t="s">
        <v>12</v>
      </c>
      <c r="C32" s="2"/>
      <c r="D32" s="3">
        <v>800</v>
      </c>
      <c r="E32" s="14">
        <v>46722</v>
      </c>
      <c r="F32" s="2"/>
      <c r="G32" s="2"/>
      <c r="H32" s="2"/>
      <c r="I32" s="2"/>
      <c r="J32" s="2"/>
      <c r="K32" s="15" t="s">
        <v>27</v>
      </c>
      <c r="L32" s="16" t="s">
        <v>24</v>
      </c>
      <c r="M32" s="46">
        <v>46722</v>
      </c>
      <c r="N32" s="44"/>
    </row>
    <row r="33" spans="2:14" ht="16" thickBot="1" x14ac:dyDescent="0.4">
      <c r="B33" s="54" t="s">
        <v>13</v>
      </c>
      <c r="C33" s="37"/>
      <c r="D33" s="61">
        <f>SUM(D5:D32)</f>
        <v>7800</v>
      </c>
      <c r="E33" s="55"/>
      <c r="F33" s="59">
        <f>SUM(F30)</f>
        <v>38.5</v>
      </c>
      <c r="G33" s="60">
        <f>SUM(G30)</f>
        <v>375.5</v>
      </c>
      <c r="H33" s="60">
        <f>SUM(H13,H30)</f>
        <v>482.39999999999992</v>
      </c>
      <c r="I33" s="60">
        <f>I13+I22</f>
        <v>565.09999999999991</v>
      </c>
      <c r="J33" s="59">
        <f>SUM(F33:I33)</f>
        <v>1461.4999999999998</v>
      </c>
      <c r="K33" s="55"/>
      <c r="L33" s="55"/>
      <c r="M33" s="56"/>
      <c r="N33" s="56"/>
    </row>
  </sheetData>
  <mergeCells count="1">
    <mergeCell ref="B3:N3"/>
  </mergeCells>
  <pageMargins left="0.7" right="0.7" top="0.75" bottom="0.75" header="0.3" footer="0.3"/>
  <pageSetup orientation="portrait" verticalDpi="0" r:id="rId1"/>
  <headerFooter>
    <oddFooter>&amp;C_x000D_&amp;1#&amp;"Calibri"&amp;22&amp;K0073CF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Jul1to Dec 312023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Banker, Wayne</dc:creator>
  <cp:lastModifiedBy>Banker, Wayne</cp:lastModifiedBy>
  <dcterms:created xsi:type="dcterms:W3CDTF">2024-01-10T20:52:47Z</dcterms:created>
  <dcterms:modified xsi:type="dcterms:W3CDTF">2024-10-15T18:22:38Z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0150e9-b158-425e-97d7-738cc28226d7_Enabled">
    <vt:lpwstr>true</vt:lpwstr>
  </property>
  <property fmtid="{D5CDD505-2E9C-101B-9397-08002B2CF9AE}" pid="3" name="MSIP_Label_c80150e9-b158-425e-97d7-738cc28226d7_SetDate">
    <vt:lpwstr>2024-01-10T21:04:08Z</vt:lpwstr>
  </property>
  <property fmtid="{D5CDD505-2E9C-101B-9397-08002B2CF9AE}" pid="4" name="MSIP_Label_c80150e9-b158-425e-97d7-738cc28226d7_Method">
    <vt:lpwstr>Standard</vt:lpwstr>
  </property>
  <property fmtid="{D5CDD505-2E9C-101B-9397-08002B2CF9AE}" pid="5" name="MSIP_Label_c80150e9-b158-425e-97d7-738cc28226d7_Name">
    <vt:lpwstr>Internal - Privacy</vt:lpwstr>
  </property>
  <property fmtid="{D5CDD505-2E9C-101B-9397-08002B2CF9AE}" pid="6" name="MSIP_Label_c80150e9-b158-425e-97d7-738cc28226d7_SiteId">
    <vt:lpwstr>e9aef9b7-25ca-4518-a881-33e546773136</vt:lpwstr>
  </property>
  <property fmtid="{D5CDD505-2E9C-101B-9397-08002B2CF9AE}" pid="7" name="MSIP_Label_c80150e9-b158-425e-97d7-738cc28226d7_ActionId">
    <vt:lpwstr>edf75cab-b3cf-4b76-9525-81dea47dcde9</vt:lpwstr>
  </property>
  <property fmtid="{D5CDD505-2E9C-101B-9397-08002B2CF9AE}" pid="8" name="MSIP_Label_c80150e9-b158-425e-97d7-738cc28226d7_ContentBits">
    <vt:lpwstr>2</vt:lpwstr>
  </property>
</Properties>
</file>