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2E63AFF0-09E9-453A-8E7B-5B0E2F609E37}"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Z53" i="20"/>
  <c r="Y53" i="20"/>
  <c r="Q20" i="20"/>
  <c r="P20" i="20"/>
  <c r="Z20" i="20"/>
  <c r="Y20" i="20"/>
  <c r="U53" i="20"/>
  <c r="T53" i="20"/>
  <c r="N53" i="20"/>
  <c r="M53" i="20"/>
  <c r="I53" i="20"/>
  <c r="H53" i="20"/>
  <c r="U20" i="20"/>
  <c r="T20" i="20"/>
  <c r="N20" i="20"/>
  <c r="M20" i="20"/>
  <c r="I20" i="20" l="1"/>
  <c r="H20" i="20"/>
  <c r="U42" i="20" l="1"/>
  <c r="T42" i="20"/>
  <c r="Q42" i="20"/>
  <c r="P42" i="20"/>
  <c r="E42" i="20"/>
  <c r="D42" i="20"/>
  <c r="C42" i="20"/>
  <c r="U31" i="20"/>
  <c r="T31" i="20"/>
  <c r="Q31" i="20"/>
  <c r="P31" i="20"/>
  <c r="A18" i="14" l="1"/>
  <c r="H30" i="20" l="1"/>
  <c r="I30" i="20" l="1"/>
  <c r="I41" i="20" s="1"/>
  <c r="I52" i="20" s="1"/>
  <c r="I72" i="20" l="1"/>
  <c r="I62" i="20"/>
  <c r="H41" i="20"/>
  <c r="H52" i="20" s="1"/>
  <c r="F30" i="20"/>
  <c r="F41" i="20" s="1"/>
  <c r="F52" i="20" s="1"/>
  <c r="F62" i="20" s="1"/>
  <c r="F72" i="20" s="1"/>
  <c r="E53" i="20"/>
  <c r="D53" i="20"/>
  <c r="C53" i="20"/>
  <c r="H72" i="20" l="1"/>
  <c r="H62" i="20"/>
  <c r="AU32" i="14"/>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<sst xmlns="http://schemas.openxmlformats.org/spreadsheetml/2006/main" count="17332" uniqueCount="230">
  <si>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</si>
  <si>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</si>
  <si>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</si>
  <si>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</si>
  <si>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</si>
  <si>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</si>
  <si>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</si>
  <si>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</si>
  <si>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</si>
  <si>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</si>
  <si>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</si>
  <si>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</si>
  <si>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</si>
  <si>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</si>
  <si>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</si>
  <si>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</si>
  <si>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</si>
  <si>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</si>
  <si>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</si>
  <si>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</si>
  <si>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</si>
  <si>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</si>
  <si>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</si>
  <si>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</si>
  <si>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</si>
  <si>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</si>
  <si>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</si>
  <si>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</si>
  <si>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</si>
  <si>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</si>
  <si>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</si>
  <si>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</si>
  <si>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</si>
  <si>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</si>
  <si>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</si>
  <si>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</si>
  <si>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</si>
  <si>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</si>
  <si>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</si>
  <si>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</si>
  <si>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</si>
  <si>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</si>
  <si>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</si>
  <si>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</si>
  <si>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</si>
  <si>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</si>
  <si>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</si>
  <si>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</si>
  <si>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</si>
  <si>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</si>
  <si>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</si>
  <si>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</si>
  <si>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</si>
  <si>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</si>
  <si>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</si>
  <si>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</si>
  <si>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</si>
  <si>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</si>
  <si>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</si>
  <si>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</si>
  <si>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</si>
  <si>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</si>
  <si>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</si>
  <si>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</si>
  <si>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</si>
  <si>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</si>
  <si>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</si>
  <si>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</si>
  <si>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</si>
  <si>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</si>
  <si>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</si>
  <si>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</si>
  <si>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</si>
  <si>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</si>
  <si>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</si>
  <si>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</si>
  <si>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</si>
  <si>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</si>
  <si>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</si>
  <si>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</si>
  <si>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</si>
  <si>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</si>
  <si>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</si>
  <si>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</si>
  <si>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</si>
  <si>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</si>
  <si>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</si>
  <si>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</si>
  <si>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</si>
  <si>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</si>
  <si>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</si>
  <si>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</si>
  <si>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</si>
  <si>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</si>
  <si>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</si>
  <si>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</si>
  <si>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</si>
  <si>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</si>
  <si>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</si>
  <si>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</si>
  <si>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</si>
  <si>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</si>
  <si>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</si>
  <si>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</si>
  <si>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</si>
  <si>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</si>
  <si>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</si>
  <si>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</si>
  <si>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</si>
  <si>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</si>
  <si>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</si>
  <si>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</si>
  <si>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</si>
  <si>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</si>
  <si>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</si>
  <si>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</si>
  <si>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</si>
  <si>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</si>
  <si>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</si>
  <si>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</si>
  <si>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</si>
  <si>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</si>
  <si>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</si>
  <si>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</si>
  <si>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</si>
  <si>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</si>
  <si>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</si>
  <si>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</si>
  <si>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</si>
  <si>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</si>
  <si>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</si>
  <si>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</si>
  <si>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</si>
  <si>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</si>
  <si>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</si>
  <si>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</si>
  <si>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</si>
  <si>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</si>
  <si>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</si>
  <si>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</si>
  <si>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</si>
  <si>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</si>
  <si>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</si>
  <si>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</si>
  <si>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</si>
  <si>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</si>
  <si>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</si>
  <si>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</si>
  <si>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</si>
  <si>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</si>
  <si>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</si>
  <si>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</si>
  <si>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</si>
  <si>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</si>
  <si>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</si>
  <si>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</si>
  <si>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</si>
  <si>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</si>
  <si>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</si>
  <si>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</si>
  <si>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</si>
  <si>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</si>
  <si>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</si>
  <si>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</si>
  <si>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</si>
  <si>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</si>
  <si>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</si>
  <si>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</si>
  <si>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</si>
  <si>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</si>
  <si>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</si>
  <si>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</si>
  <si>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</si>
  <si>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</si>
  <si>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</si>
  <si>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</si>
  <si>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</si>
  <si>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</si>
  <si>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</si>
  <si>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</si>
  <si>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</si>
  <si>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</si>
  <si>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</si>
  <si>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</si>
  <si>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</si>
  <si>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</si>
  <si>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</si>
  <si>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</si>
  <si>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</si>
  <si>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</si>
  <si>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</si>
  <si>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</si>
  <si>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</si>
  <si>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</si>
  <si>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</si>
  <si>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</si>
  <si>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</si>
  <si>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</si>
  <si>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</si>
  <si>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</si>
  <si>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</si>
  <si>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</si>
  <si>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</si>
  <si>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</si>
  <si>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</si>
  <si>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</si>
  <si>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</si>
  <si>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</si>
  <si>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</si>
  <si>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</si>
  <si>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</si>
  <si>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</si>
  <si>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</si>
  <si>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</si>
  <si>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</si>
  <si>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</si>
  <si>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</si>
  <si>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</si>
  <si>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</si>
  <si>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</si>
  <si>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SEPTEMBER, 2024</t>
  </si>
  <si>
    <t>[SEPT 2024] Residential Number of Customers that Applied</t>
  </si>
  <si>
    <t>[SEPT 2023] Residential Number of Customers that Applied</t>
  </si>
  <si>
    <t>[SEPT 2019] Residential Number of Customers that Applied</t>
  </si>
  <si>
    <t>[SEPT 2024] Number of Residential Customers that Receive Assistance for Arrears</t>
  </si>
  <si>
    <t>[SEPT 2023] Number of Residential Customers that Receive Assistance for Arrears</t>
  </si>
  <si>
    <t>[SEPT 2019] Number of Residential Customers that Receive Assistance for Arrears</t>
  </si>
  <si>
    <t>SEPT, 2024</t>
  </si>
  <si>
    <t>SEPT, 2023</t>
  </si>
  <si>
    <t>SEPT,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</si>
</sst>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0" fontId="7" fillId="2" borderId="3" xfId="0" applyFont="1" applyFill="1" applyBorder="1"/>
    <xf numFmtId="0" fontId="7" fillId="2" borderId="5" xfId="0" applyFont="1" applyFill="1" applyBorder="1"/>
    <xf numFmtId="44" fontId="7" fillId="0" borderId="39" xfId="1" applyFont="1" applyBorder="1"/>
    <xf numFmtId="164" fontId="0" fillId="0" borderId="3" xfId="1" applyNumberFormat="1" applyFont="1" applyBorder="1"/>
    <xf numFmtId="38" fontId="7" fillId="2" borderId="5" xfId="0" applyNumberFormat="1" applyFont="1" applyFill="1" applyBorder="1"/>
    <xf numFmtId="38" fontId="7" fillId="2" borderId="3" xfId="0" applyNumberFormat="1" applyFont="1" applyFill="1" applyBorder="1"/>
    <xf numFmtId="17" fontId="7" fillId="6" borderId="0" xfId="0" applyNumberFormat="1" applyFont="1" applyFill="1"/>
    <xf numFmtId="165" fontId="7" fillId="2" borderId="3" xfId="0" applyNumberFormat="1" applyFont="1" applyFill="1" applyBorder="1"/>
    <xf numFmtId="3" fontId="7" fillId="2" borderId="3" xfId="0" applyNumberFormat="1" applyFont="1" applyFill="1" applyBorder="1"/>
    <xf numFmtId="3" fontId="7" fillId="0" borderId="0" xfId="0" applyNumberFormat="1" applyFont="1"/>
    <xf numFmtId="44" fontId="7" fillId="0" borderId="24" xfId="1" applyFont="1" applyBorder="1"/>
    <xf numFmtId="44" fontId="7" fillId="0" borderId="0" xfId="1" applyFont="1"/>
    <xf numFmtId="4" fontId="7" fillId="0" borderId="0" xfId="0" applyNumberFormat="1" applyFont="1"/>
    <xf numFmtId="165" fontId="7" fillId="0" borderId="3" xfId="0" applyNumberFormat="1" applyFont="1" applyBorder="1"/>
    <xf numFmtId="43" fontId="7" fillId="0" borderId="3" xfId="2" applyFont="1" applyBorder="1"/>
    <xf numFmtId="43" fontId="7" fillId="0" borderId="0" xfId="2"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4\9.30.24_UTILITY%20ACCOUNT%20STATUS.xlsx" TargetMode="External"/><Relationship Id="rId1" Type="http://schemas.openxmlformats.org/officeDocument/2006/relationships/externalLinkPath" Target="file:///\\fs02\CFO\Board%20of%20Public%20Utilities\REPORTS\UTILTITY%20ACCOUNT%20STATUS\2024\9.30.24_UTILITY%20ACCOUNT%20STATU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3\ACCOUNT%20STATUS_SEPT_2023.xlsx" TargetMode="External"/><Relationship Id="rId1" Type="http://schemas.openxmlformats.org/officeDocument/2006/relationships/externalLinkPath" Target="file:///\\fs02\CFO\Board%20of%20Public%20Utilities\REPORTS\UTILTITY%20ACCOUNT%20STATUS\2023\ACCOUNT%20STATUS_SEPT_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SEPTEMBER%202019.xlsx" TargetMode="External"/><Relationship Id="rId1" Type="http://schemas.openxmlformats.org/officeDocument/2006/relationships/externalLinkPath" Target="/Board%20of%20Public%20Utilities/REPORTS/UTILTITY%20ACCOUNT%20STATUS/2019/ACCOUNT%20STATUS_SEPT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Sheet3"/>
      <sheetName val="RESIDENTIAL"/>
      <sheetName val="CATEGORY"/>
    </sheetNames>
    <sheetDataSet>
      <sheetData sheetId="0" refreshError="1"/>
      <sheetData sheetId="1" refreshError="1"/>
      <sheetData sheetId="2" refreshError="1"/>
      <sheetData sheetId="3">
        <row r="130">
          <cell r="J130">
            <v>10</v>
          </cell>
          <cell r="K130">
            <v>452428</v>
          </cell>
          <cell r="M130">
            <v>8</v>
          </cell>
          <cell r="N130">
            <v>304620</v>
          </cell>
        </row>
      </sheetData>
      <sheetData sheetId="4" refreshError="1"/>
      <sheetData sheetId="5" refreshError="1"/>
      <sheetData sheetId="6">
        <row r="123">
          <cell r="J123">
            <v>3779</v>
          </cell>
          <cell r="K123">
            <v>26572307</v>
          </cell>
          <cell r="M123">
            <v>3779</v>
          </cell>
          <cell r="N123">
            <v>26572307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29">
          <cell r="Y429">
            <v>250200.08</v>
          </cell>
        </row>
        <row r="430">
          <cell r="Y430">
            <v>396108.66</v>
          </cell>
        </row>
        <row r="444">
          <cell r="Y444">
            <v>42487.33</v>
          </cell>
        </row>
        <row r="445">
          <cell r="Y445">
            <v>3398.02</v>
          </cell>
        </row>
        <row r="459">
          <cell r="Y459">
            <v>404046.15</v>
          </cell>
        </row>
        <row r="460">
          <cell r="Y460">
            <v>480134.88</v>
          </cell>
        </row>
        <row r="466">
          <cell r="Y466">
            <v>195979.15</v>
          </cell>
        </row>
        <row r="467">
          <cell r="Y467">
            <v>66164.52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08">
          <cell r="W408">
            <v>222292.55</v>
          </cell>
        </row>
        <row r="409">
          <cell r="W409">
            <v>355885.99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7">
          <cell r="U357">
            <v>200041.91</v>
          </cell>
        </row>
        <row r="358">
          <cell r="U358">
            <v>314342.84000000003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220</v>
      </c>
      <c r="B4" s="1"/>
      <c r="C4" s="1"/>
      <c r="D4" s="1"/>
      <c r="E4" s="1"/>
    </row>
    <row r="5" spans="1:5" x14ac:dyDescent="0.25">
      <c r="A5" s="200">
        <v>45565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D1" zoomScale="88" zoomScaleNormal="88" zoomScaleSheetLayoutView="85" zoomScalePageLayoutView="70" workbookViewId="0">
      <selection activeCell="G14" sqref="G14"/>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9" t="s">
        <v>2</v>
      </c>
      <c r="B2" s="220"/>
      <c r="C2" s="221"/>
      <c r="D2" s="88"/>
      <c r="E2" s="88"/>
      <c r="F2" s="88"/>
      <c r="G2" s="88"/>
      <c r="H2" s="88"/>
      <c r="I2" s="88"/>
      <c r="J2" s="88"/>
      <c r="K2" s="88"/>
      <c r="L2" s="88"/>
      <c r="M2" s="237" t="s">
        <v>165</v>
      </c>
      <c r="N2" s="238"/>
      <c r="O2" s="65"/>
      <c r="P2" s="228" t="s">
        <v>130</v>
      </c>
      <c r="Q2" s="229"/>
      <c r="R2" s="230"/>
      <c r="S2" s="4"/>
      <c r="T2" s="4"/>
      <c r="U2" s="65"/>
      <c r="V2" s="19"/>
      <c r="W2" s="19"/>
      <c r="X2" s="19"/>
      <c r="Y2" s="219" t="s">
        <v>151</v>
      </c>
      <c r="Z2" s="221"/>
      <c r="AA2" s="84"/>
      <c r="AB2" s="219" t="s">
        <v>12</v>
      </c>
      <c r="AC2" s="220"/>
      <c r="AD2" s="220"/>
      <c r="AE2" s="221"/>
      <c r="AF2" s="76"/>
      <c r="AG2" s="76"/>
      <c r="AL2" s="76"/>
    </row>
    <row r="3" spans="1:38" ht="14.45" customHeight="1" thickBot="1" x14ac:dyDescent="0.25">
      <c r="A3" s="222"/>
      <c r="B3" s="223"/>
      <c r="C3" s="224"/>
      <c r="D3" s="53"/>
      <c r="E3" s="53"/>
      <c r="F3" s="53"/>
      <c r="G3" s="53"/>
      <c r="H3" s="53"/>
      <c r="I3" s="53"/>
      <c r="J3" s="53"/>
      <c r="K3" s="53"/>
      <c r="L3" s="53"/>
      <c r="M3" s="239"/>
      <c r="N3" s="240"/>
      <c r="O3" s="65"/>
      <c r="P3" s="231"/>
      <c r="Q3" s="232"/>
      <c r="R3" s="233"/>
      <c r="S3" s="4"/>
      <c r="T3" s="4"/>
      <c r="U3" s="65"/>
      <c r="V3" s="19"/>
      <c r="W3" s="19"/>
      <c r="X3" s="19"/>
      <c r="Y3" s="225"/>
      <c r="Z3" s="227"/>
      <c r="AA3" s="84"/>
      <c r="AB3" s="225"/>
      <c r="AC3" s="226"/>
      <c r="AD3" s="226"/>
      <c r="AE3" s="227"/>
      <c r="AF3" s="76"/>
      <c r="AG3" s="76"/>
      <c r="AL3" s="76"/>
    </row>
    <row r="4" spans="1:38" ht="14.45" customHeight="1" x14ac:dyDescent="0.2">
      <c r="A4" s="54"/>
      <c r="B4" s="54"/>
      <c r="C4" s="54"/>
      <c r="D4" s="54"/>
      <c r="E4" s="54"/>
      <c r="F4" s="54"/>
      <c r="G4" s="54"/>
      <c r="H4" s="54"/>
      <c r="I4" s="54"/>
      <c r="J4" s="54"/>
      <c r="K4" s="54"/>
      <c r="L4" s="54"/>
      <c r="M4" s="239"/>
      <c r="N4" s="240"/>
      <c r="O4" s="65"/>
      <c r="P4" s="231"/>
      <c r="Q4" s="232"/>
      <c r="R4" s="233"/>
      <c r="S4" s="4"/>
      <c r="T4" s="4"/>
      <c r="U4" s="65"/>
      <c r="V4" s="19"/>
      <c r="W4" s="19"/>
      <c r="X4" s="19"/>
      <c r="Y4" s="225"/>
      <c r="Z4" s="227"/>
      <c r="AA4" s="84"/>
      <c r="AB4" s="225"/>
      <c r="AC4" s="226"/>
      <c r="AD4" s="226"/>
      <c r="AE4" s="227"/>
      <c r="AF4" s="76"/>
      <c r="AG4" s="76"/>
      <c r="AL4" s="76"/>
    </row>
    <row r="5" spans="1:38" ht="15" customHeight="1" thickBot="1" x14ac:dyDescent="0.25">
      <c r="A5" s="6" t="s">
        <v>179</v>
      </c>
      <c r="B5" s="55"/>
      <c r="C5" s="55"/>
      <c r="D5" s="55"/>
      <c r="E5" s="55"/>
      <c r="F5" s="55"/>
      <c r="G5" s="55"/>
      <c r="H5" s="55"/>
      <c r="I5" s="54"/>
      <c r="J5" s="54"/>
      <c r="K5" s="54"/>
      <c r="L5" s="54"/>
      <c r="M5" s="239"/>
      <c r="N5" s="240"/>
      <c r="O5" s="65"/>
      <c r="P5" s="234"/>
      <c r="Q5" s="235"/>
      <c r="R5" s="236"/>
      <c r="S5" s="4"/>
      <c r="T5" s="4"/>
      <c r="U5" s="65"/>
      <c r="V5" s="19"/>
      <c r="W5" s="19"/>
      <c r="X5" s="19"/>
      <c r="Y5" s="225"/>
      <c r="Z5" s="227"/>
      <c r="AA5" s="84"/>
      <c r="AB5" s="222"/>
      <c r="AC5" s="223"/>
      <c r="AD5" s="223"/>
      <c r="AE5" s="224"/>
      <c r="AF5" s="76"/>
      <c r="AG5" s="76"/>
      <c r="AL5" s="76"/>
    </row>
    <row r="6" spans="1:38" ht="15" customHeight="1" thickBot="1" x14ac:dyDescent="0.25">
      <c r="B6" s="4"/>
      <c r="C6" s="4"/>
      <c r="D6" s="4"/>
      <c r="E6" s="4"/>
      <c r="F6" s="4"/>
      <c r="G6" s="4"/>
      <c r="H6" s="4"/>
      <c r="I6" s="54"/>
      <c r="J6" s="54"/>
      <c r="K6" s="54"/>
      <c r="L6" s="54"/>
      <c r="M6" s="241"/>
      <c r="N6" s="242"/>
      <c r="O6" s="65"/>
      <c r="Q6" s="4"/>
      <c r="R6" s="9"/>
      <c r="S6" s="4"/>
      <c r="T6" s="4"/>
      <c r="U6" s="4"/>
      <c r="V6" s="9"/>
      <c r="W6" s="9"/>
      <c r="X6" s="9"/>
      <c r="Y6" s="222"/>
      <c r="Z6" s="224"/>
      <c r="AA6" s="84"/>
      <c r="AB6" s="155"/>
      <c r="AC6" s="76"/>
      <c r="AD6" s="76"/>
      <c r="AE6" s="76"/>
      <c r="AF6" s="76"/>
      <c r="AG6" s="76"/>
      <c r="AL6" s="76"/>
    </row>
    <row r="7" spans="1:38" ht="15" customHeight="1" x14ac:dyDescent="0.2">
      <c r="A7" s="174" t="s">
        <v>216</v>
      </c>
      <c r="B7" s="54"/>
      <c r="C7" s="54"/>
      <c r="D7" s="54"/>
      <c r="E7" s="54"/>
      <c r="F7" s="54"/>
      <c r="G7" s="54"/>
      <c r="H7" s="54"/>
      <c r="I7" s="54"/>
      <c r="J7" s="54"/>
      <c r="K7" s="54"/>
      <c r="L7" s="54"/>
      <c r="M7" s="243" t="s">
        <v>166</v>
      </c>
      <c r="N7" s="244"/>
      <c r="O7" s="65"/>
      <c r="P7" s="51" t="s">
        <v>166</v>
      </c>
      <c r="Q7" s="4"/>
      <c r="R7" s="4"/>
      <c r="S7" s="4"/>
      <c r="T7" s="4"/>
      <c r="U7" s="4"/>
      <c r="V7" s="4"/>
      <c r="W7" s="4"/>
      <c r="Y7" s="151"/>
      <c r="Z7" s="84"/>
      <c r="AA7" s="84"/>
      <c r="AB7" s="247" t="s">
        <v>166</v>
      </c>
      <c r="AC7" s="248"/>
      <c r="AD7" s="248"/>
      <c r="AE7" s="248"/>
      <c r="AF7" s="4"/>
    </row>
    <row r="8" spans="1:38" ht="14.45" customHeight="1" x14ac:dyDescent="0.2">
      <c r="B8" s="54"/>
      <c r="C8" s="54"/>
      <c r="D8" s="54"/>
      <c r="E8" s="54"/>
      <c r="F8" s="54"/>
      <c r="G8" s="54"/>
      <c r="H8" s="54"/>
      <c r="I8" s="54"/>
      <c r="J8" s="54"/>
      <c r="K8" s="54"/>
      <c r="L8" s="54"/>
      <c r="M8" s="245"/>
      <c r="N8" s="246"/>
      <c r="Q8" s="4"/>
      <c r="R8" s="4"/>
      <c r="S8" s="4"/>
      <c r="T8" s="4"/>
      <c r="U8" s="4"/>
      <c r="V8" s="4"/>
      <c r="W8" s="4"/>
      <c r="Y8" s="247" t="s">
        <v>166</v>
      </c>
      <c r="Z8" s="248"/>
      <c r="AA8" s="84"/>
      <c r="AB8" s="247"/>
      <c r="AC8" s="248"/>
      <c r="AD8" s="248"/>
      <c r="AE8" s="248"/>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47"/>
      <c r="Z9" s="248"/>
      <c r="AA9" s="84"/>
      <c r="AB9" s="247"/>
      <c r="AC9" s="248"/>
      <c r="AD9" s="248"/>
      <c r="AE9" s="248"/>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47"/>
      <c r="Z10" s="248"/>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47"/>
      <c r="Z11" s="248"/>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47"/>
      <c r="Z12" s="248"/>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199">
        <v>45536</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5" t="s">
        <v>202</v>
      </c>
      <c r="F20" s="173">
        <v>124720999.99999999</v>
      </c>
      <c r="G20" s="11"/>
      <c r="H20" s="194">
        <f>[1]RESIDENTIAL!$K$123</f>
        <v>26572307</v>
      </c>
      <c r="I20" s="194">
        <f>[1]RESIDENTIAL!$N$123</f>
        <v>26572307</v>
      </c>
      <c r="J20" s="177">
        <v>650012.64</v>
      </c>
      <c r="K20" s="178">
        <v>706762.87784436182</v>
      </c>
      <c r="M20" s="208">
        <f>[1]RESIDENTIAL!$J$123</f>
        <v>3779</v>
      </c>
      <c r="N20" s="204">
        <f>[1]RESIDENTIAL!$M$123</f>
        <v>3779</v>
      </c>
      <c r="P20" s="202">
        <f>'[2]Table 1'!$Y$429/M20</f>
        <v>66.208012701772958</v>
      </c>
      <c r="Q20" s="202">
        <f>'[2]Table 1'!$Y$430/N20</f>
        <v>104.81838052394812</v>
      </c>
      <c r="R20" s="11"/>
      <c r="S20" s="11"/>
      <c r="T20" s="210">
        <f>H20/M20</f>
        <v>7031.5710505424713</v>
      </c>
      <c r="U20" s="210">
        <f>I20/N20</f>
        <v>7031.5710505424713</v>
      </c>
      <c r="V20" s="11"/>
      <c r="W20" s="11"/>
      <c r="Y20" s="202">
        <f>'[2]Table 1'!$Y$429+'[2]Table 1'!$Y$430</f>
        <v>646308.74</v>
      </c>
      <c r="Z20" s="202">
        <f>'[2]Table 1'!$Y$459+'[2]Table 1'!$Y$460</f>
        <v>884181.03</v>
      </c>
      <c r="AB20" s="206">
        <v>650012.64</v>
      </c>
      <c r="AC20" s="206"/>
      <c r="AD20" s="206">
        <v>650012.64</v>
      </c>
      <c r="AE20" s="4"/>
      <c r="AF20" s="4"/>
    </row>
    <row r="21" spans="1:37" ht="15" x14ac:dyDescent="0.25">
      <c r="A21" s="56"/>
      <c r="B21" s="11"/>
      <c r="C21" s="11"/>
      <c r="D21" s="11"/>
      <c r="E21" s="11"/>
      <c r="F21" s="11"/>
      <c r="G21" s="11"/>
      <c r="H21" s="194"/>
      <c r="I21" s="194"/>
      <c r="J21" s="178"/>
      <c r="K21" s="178"/>
      <c r="M21" s="11"/>
      <c r="N21" s="71"/>
      <c r="Q21" s="11"/>
      <c r="R21" s="11"/>
      <c r="S21" s="11"/>
      <c r="T21" s="11"/>
      <c r="U21" s="11"/>
      <c r="V21" s="11"/>
      <c r="W21" s="11"/>
      <c r="Y21" s="11"/>
      <c r="Z21" s="11"/>
      <c r="AB21" s="206"/>
      <c r="AC21" s="206"/>
      <c r="AD21" s="206"/>
      <c r="AE21" s="4"/>
      <c r="AF21" s="4"/>
    </row>
    <row r="22" spans="1:37" x14ac:dyDescent="0.2">
      <c r="A22" s="56"/>
      <c r="B22" s="11"/>
      <c r="C22" s="11"/>
      <c r="D22" s="11"/>
      <c r="E22" s="11"/>
      <c r="F22" s="11"/>
      <c r="G22" s="11"/>
      <c r="H22" s="11"/>
      <c r="I22" s="11"/>
      <c r="J22" s="178"/>
      <c r="K22" s="178"/>
      <c r="M22" s="195"/>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95"/>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95"/>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95"/>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199">
        <v>45170</v>
      </c>
      <c r="B30" s="80" t="s">
        <v>20</v>
      </c>
      <c r="C30" s="80" t="s">
        <v>21</v>
      </c>
      <c r="D30" s="80" t="s">
        <v>109</v>
      </c>
      <c r="E30" s="80" t="s">
        <v>22</v>
      </c>
      <c r="F30" s="80" t="str">
        <f>+F19</f>
        <v>Supply Water</v>
      </c>
      <c r="G30" s="80" t="s">
        <v>161</v>
      </c>
      <c r="H30" s="80" t="str">
        <f>+H19</f>
        <v>Demand Water</v>
      </c>
      <c r="I30" s="80" t="str">
        <f>+I19</f>
        <v>Demand Sewer</v>
      </c>
      <c r="J30" s="183" t="s">
        <v>169</v>
      </c>
      <c r="K30" s="183"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5" t="s">
        <v>202</v>
      </c>
      <c r="F31" s="173">
        <v>132841500</v>
      </c>
      <c r="G31" s="11"/>
      <c r="H31" s="212">
        <v>26989819</v>
      </c>
      <c r="I31" s="212">
        <v>26989819</v>
      </c>
      <c r="J31" s="177">
        <v>573430.83000000007</v>
      </c>
      <c r="K31" s="178">
        <v>957280.82466288144</v>
      </c>
      <c r="M31" s="11">
        <v>3748</v>
      </c>
      <c r="N31" s="71">
        <v>3748</v>
      </c>
      <c r="P31" s="213">
        <f>'[3]Table 1'!$W$408/M31</f>
        <v>59.309645144076839</v>
      </c>
      <c r="Q31" s="214">
        <f>'[3]Table 1'!$W$409/3748</f>
        <v>94.953572572038425</v>
      </c>
      <c r="R31" s="11"/>
      <c r="S31" s="11"/>
      <c r="T31" s="194">
        <f>H31/M31</f>
        <v>7201.125667022412</v>
      </c>
      <c r="U31" s="194">
        <f>I31/N31</f>
        <v>7201.125667022412</v>
      </c>
      <c r="V31" s="11"/>
      <c r="W31" s="11"/>
      <c r="Y31" s="213">
        <v>578178.54</v>
      </c>
      <c r="Z31" s="215">
        <v>603235.56000000006</v>
      </c>
      <c r="AB31" s="190">
        <v>573430.83000000007</v>
      </c>
      <c r="AC31" s="190">
        <v>0</v>
      </c>
      <c r="AD31" s="190">
        <v>573430.83000000007</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93"/>
      <c r="Z32" s="193"/>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11"/>
      <c r="N34" s="71"/>
      <c r="P34" s="195"/>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11"/>
      <c r="N35" s="71"/>
      <c r="P35" s="195"/>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11"/>
      <c r="N36" s="71"/>
      <c r="P36" s="195"/>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199">
        <v>43709</v>
      </c>
      <c r="B41" s="80" t="s">
        <v>20</v>
      </c>
      <c r="C41" s="80" t="s">
        <v>21</v>
      </c>
      <c r="D41" s="80" t="s">
        <v>109</v>
      </c>
      <c r="E41" s="80" t="s">
        <v>22</v>
      </c>
      <c r="F41" s="189" t="str">
        <f>+F30</f>
        <v>Supply Water</v>
      </c>
      <c r="G41" s="80" t="s">
        <v>161</v>
      </c>
      <c r="H41" s="80" t="str">
        <f>+H30</f>
        <v>Demand Water</v>
      </c>
      <c r="I41" s="80" t="str">
        <f>+I30</f>
        <v>Demand Sewer</v>
      </c>
      <c r="J41" s="183" t="s">
        <v>169</v>
      </c>
      <c r="K41" s="183"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6" t="str">
        <f t="shared" si="0"/>
        <v>08701</v>
      </c>
      <c r="F42" s="173">
        <v>140763199.99999997</v>
      </c>
      <c r="G42" s="11"/>
      <c r="H42" s="194">
        <v>28401805</v>
      </c>
      <c r="I42" s="194">
        <v>28401805</v>
      </c>
      <c r="J42" s="177">
        <v>651016.56000000006</v>
      </c>
      <c r="K42" s="178">
        <v>756713.67109173443</v>
      </c>
      <c r="M42" s="11">
        <v>3759</v>
      </c>
      <c r="N42" s="71">
        <v>3759</v>
      </c>
      <c r="P42" s="193">
        <f>'[4]Table 1'!$U$357/M42</f>
        <v>53.216789039638201</v>
      </c>
      <c r="Q42" s="193">
        <f>'[4]Table 1'!$U$358/N42</f>
        <v>83.624059590316577</v>
      </c>
      <c r="R42" s="11"/>
      <c r="S42" s="11"/>
      <c r="T42" s="216">
        <f>H42/M42</f>
        <v>7555.6810321894118</v>
      </c>
      <c r="U42" s="216">
        <f>I42/N42</f>
        <v>7555.6810321894118</v>
      </c>
      <c r="V42" s="11"/>
      <c r="W42" s="11"/>
      <c r="Y42" s="192">
        <v>514384.75</v>
      </c>
      <c r="Z42" s="192">
        <v>563323.17000000004</v>
      </c>
      <c r="AB42" s="190">
        <v>651016.56000000006</v>
      </c>
      <c r="AC42" s="190">
        <v>0</v>
      </c>
      <c r="AD42" s="190">
        <v>651016.56000000006</v>
      </c>
      <c r="AE42" s="4"/>
      <c r="AF42" s="4"/>
    </row>
    <row r="43" spans="1:37" x14ac:dyDescent="0.2">
      <c r="A43" s="56"/>
      <c r="B43" s="11"/>
      <c r="C43" s="11"/>
      <c r="D43" s="11"/>
      <c r="E43" s="11"/>
      <c r="F43" s="186"/>
      <c r="G43" s="11"/>
      <c r="H43" s="11"/>
      <c r="I43" s="11"/>
      <c r="J43" s="178"/>
      <c r="K43" s="178"/>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95"/>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95"/>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95"/>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8"/>
      <c r="K47" s="178"/>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95"/>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199">
        <v>45536</v>
      </c>
      <c r="B52" s="57" t="s">
        <v>150</v>
      </c>
      <c r="C52" s="57" t="s">
        <v>21</v>
      </c>
      <c r="D52" s="57" t="s">
        <v>109</v>
      </c>
      <c r="E52" s="57" t="s">
        <v>22</v>
      </c>
      <c r="F52" s="58" t="str">
        <f>+F41</f>
        <v>Supply Water</v>
      </c>
      <c r="G52" s="58" t="s">
        <v>161</v>
      </c>
      <c r="H52" s="58" t="str">
        <f>+H41</f>
        <v>Demand Water</v>
      </c>
      <c r="I52" s="58" t="str">
        <f>+I41</f>
        <v>Demand Sewer</v>
      </c>
      <c r="J52" s="184" t="s">
        <v>169</v>
      </c>
      <c r="K52" s="184"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6" t="str">
        <f t="shared" si="1"/>
        <v>08701</v>
      </c>
      <c r="F53" s="173"/>
      <c r="G53" s="11"/>
      <c r="H53" s="196">
        <f>[1]COMMERCIAL!$K$130</f>
        <v>452428</v>
      </c>
      <c r="I53" s="196">
        <f>[1]COMMERCIAL!$N$130</f>
        <v>304620</v>
      </c>
      <c r="J53" s="177">
        <v>325225.8</v>
      </c>
      <c r="K53" s="178">
        <v>367300.5688223046</v>
      </c>
      <c r="M53" s="203">
        <f>[1]COMMERCIAL!$J$130</f>
        <v>10</v>
      </c>
      <c r="N53" s="207">
        <f>[1]COMMERCIAL!$M$130</f>
        <v>8</v>
      </c>
      <c r="P53" s="202">
        <f>'[2]Table 1'!$Y$444/M53</f>
        <v>4248.7330000000002</v>
      </c>
      <c r="Q53" s="202">
        <f>'[2]Table 1'!$Y$445/N53</f>
        <v>424.7525</v>
      </c>
      <c r="R53" s="11"/>
      <c r="S53" s="11"/>
      <c r="T53" s="211">
        <f>H53/M53</f>
        <v>45242.8</v>
      </c>
      <c r="U53" s="211">
        <f>I53/N53</f>
        <v>38077.5</v>
      </c>
      <c r="V53" s="11"/>
      <c r="W53" s="11"/>
      <c r="Y53" s="202">
        <f>'[2]Table 1'!$Y$444+'[2]Table 1'!$Y$445</f>
        <v>45885.35</v>
      </c>
      <c r="Z53" s="202">
        <f>'[2]Table 1'!$Y$466+'[2]Table 1'!$Y$467</f>
        <v>262143.66999999998</v>
      </c>
      <c r="AB53" s="190">
        <v>45885.349999999991</v>
      </c>
      <c r="AC53" s="190">
        <v>279340.45</v>
      </c>
      <c r="AD53" s="190">
        <v>325225.8</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8"/>
      <c r="K55" s="178"/>
      <c r="M55" s="11"/>
      <c r="N55" s="197"/>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11"/>
      <c r="N56" s="197"/>
      <c r="P56" s="195"/>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11"/>
      <c r="N57" s="197"/>
      <c r="P57" s="195"/>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95"/>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199">
        <v>45170</v>
      </c>
      <c r="B62" s="57" t="s">
        <v>150</v>
      </c>
      <c r="C62" s="57" t="s">
        <v>21</v>
      </c>
      <c r="D62" s="57" t="s">
        <v>109</v>
      </c>
      <c r="E62" s="57" t="s">
        <v>22</v>
      </c>
      <c r="F62" s="58" t="str">
        <f>+F52</f>
        <v>Supply Water</v>
      </c>
      <c r="G62" s="58" t="s">
        <v>161</v>
      </c>
      <c r="H62" s="58" t="str">
        <f>+H52</f>
        <v>Demand Water</v>
      </c>
      <c r="I62" s="58" t="str">
        <f>+I52</f>
        <v>Demand Sewer</v>
      </c>
      <c r="J62" s="184" t="s">
        <v>169</v>
      </c>
      <c r="K62" s="184"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6" t="s">
        <v>202</v>
      </c>
      <c r="F63" s="173"/>
      <c r="G63" s="11"/>
      <c r="H63" s="196">
        <v>391849</v>
      </c>
      <c r="I63" s="196">
        <v>263328</v>
      </c>
      <c r="J63" s="177">
        <v>89336.22</v>
      </c>
      <c r="K63" s="178">
        <v>184998.21867045196</v>
      </c>
      <c r="M63" s="11">
        <v>11</v>
      </c>
      <c r="N63" s="71">
        <v>9</v>
      </c>
      <c r="P63" s="193">
        <v>3439.6981818181816</v>
      </c>
      <c r="Q63" s="193">
        <v>367.66666666666669</v>
      </c>
      <c r="R63" s="11"/>
      <c r="S63" s="11"/>
      <c r="T63" s="196">
        <v>35622.63636363636</v>
      </c>
      <c r="U63" s="196">
        <v>29258.666666666668</v>
      </c>
      <c r="V63" s="11"/>
      <c r="W63" s="11"/>
      <c r="Y63" s="193">
        <v>41145.68</v>
      </c>
      <c r="Z63" s="193">
        <v>138419.28</v>
      </c>
      <c r="AB63" s="190">
        <v>41145.68</v>
      </c>
      <c r="AC63" s="190">
        <v>48190.54</v>
      </c>
      <c r="AD63" s="190">
        <v>89336.22</v>
      </c>
      <c r="AE63" s="4"/>
      <c r="AF63" s="4"/>
    </row>
    <row r="64" spans="1:37" x14ac:dyDescent="0.2">
      <c r="A64" s="56"/>
      <c r="B64" s="11"/>
      <c r="C64" s="11"/>
      <c r="D64" s="11"/>
      <c r="E64" s="11"/>
      <c r="F64" s="11"/>
      <c r="G64" s="11"/>
      <c r="H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197"/>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197"/>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197"/>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199">
        <v>43709</v>
      </c>
      <c r="B72" s="57" t="s">
        <v>150</v>
      </c>
      <c r="C72" s="57" t="s">
        <v>21</v>
      </c>
      <c r="D72" s="57" t="s">
        <v>109</v>
      </c>
      <c r="E72" s="57" t="s">
        <v>22</v>
      </c>
      <c r="F72" s="58" t="str">
        <f>+F62</f>
        <v>Supply Water</v>
      </c>
      <c r="G72" s="58" t="s">
        <v>161</v>
      </c>
      <c r="H72" s="58" t="str">
        <f>+H62</f>
        <v>Demand Water</v>
      </c>
      <c r="I72" s="58" t="str">
        <f>+I62</f>
        <v>Demand Sewer</v>
      </c>
      <c r="J72" s="184" t="s">
        <v>169</v>
      </c>
      <c r="K72" s="184"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200</v>
      </c>
      <c r="D73" s="11" t="s">
        <v>200</v>
      </c>
      <c r="E73" s="176" t="s">
        <v>202</v>
      </c>
      <c r="F73" s="173"/>
      <c r="G73" s="11"/>
      <c r="H73" s="196">
        <v>321927</v>
      </c>
      <c r="I73" s="196">
        <v>239703</v>
      </c>
      <c r="J73" s="177">
        <v>84826.23</v>
      </c>
      <c r="K73" s="178">
        <v>106079.65307493224</v>
      </c>
      <c r="M73" s="11">
        <v>10</v>
      </c>
      <c r="N73" s="71">
        <v>8</v>
      </c>
      <c r="P73" s="193">
        <v>3412.3959999999997</v>
      </c>
      <c r="Q73" s="193">
        <v>275.09875</v>
      </c>
      <c r="R73" s="11"/>
      <c r="S73" s="11"/>
      <c r="T73" s="194">
        <v>32192.7</v>
      </c>
      <c r="U73" s="194">
        <v>29962.875</v>
      </c>
      <c r="V73" s="11"/>
      <c r="W73" s="11"/>
      <c r="Y73" s="192">
        <v>36324.75</v>
      </c>
      <c r="Z73" s="192">
        <v>82132.87</v>
      </c>
      <c r="AB73" s="190">
        <v>33776.269999999997</v>
      </c>
      <c r="AC73" s="190">
        <v>84826.23</v>
      </c>
      <c r="AD73" s="190">
        <v>84826.23</v>
      </c>
      <c r="AE73" s="4"/>
      <c r="AF73" s="4"/>
    </row>
    <row r="74" spans="1:37" x14ac:dyDescent="0.2">
      <c r="A74" s="56"/>
      <c r="B74" s="11"/>
      <c r="C74" s="11"/>
      <c r="D74" s="11"/>
      <c r="E74" s="11"/>
      <c r="F74" s="11"/>
      <c r="G74" s="11"/>
      <c r="H74" s="11"/>
      <c r="I74" s="11"/>
      <c r="J74" s="178"/>
      <c r="K74" s="178"/>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1"/>
      <c r="N76" s="197"/>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11"/>
      <c r="N77" s="197"/>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11"/>
      <c r="N78" s="198"/>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N21" sqref="N2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71" t="s">
        <v>19</v>
      </c>
      <c r="L2" s="272"/>
      <c r="M2" s="9"/>
      <c r="N2" s="9"/>
      <c r="O2" s="271" t="s">
        <v>106</v>
      </c>
      <c r="P2" s="280"/>
      <c r="Q2" s="272"/>
      <c r="R2" s="9"/>
      <c r="S2" s="9"/>
      <c r="T2" s="9"/>
    </row>
    <row r="3" spans="1:20" x14ac:dyDescent="0.25">
      <c r="A3" s="131" t="s">
        <v>14</v>
      </c>
      <c r="B3" s="53"/>
      <c r="C3" s="53"/>
      <c r="D3" s="132"/>
      <c r="E3" s="4"/>
      <c r="F3" s="4"/>
      <c r="G3" s="4"/>
      <c r="H3" s="9"/>
      <c r="I3" s="4"/>
      <c r="K3" s="273"/>
      <c r="L3" s="274"/>
      <c r="M3" s="9"/>
      <c r="N3" s="9"/>
      <c r="O3" s="273"/>
      <c r="P3" s="281"/>
      <c r="Q3" s="274"/>
      <c r="R3" s="9"/>
      <c r="S3" s="9"/>
      <c r="T3" s="9"/>
    </row>
    <row r="4" spans="1:20" x14ac:dyDescent="0.25">
      <c r="A4" s="133" t="s">
        <v>15</v>
      </c>
      <c r="B4" s="54"/>
      <c r="C4" s="54"/>
      <c r="D4" s="134"/>
      <c r="E4" s="4"/>
      <c r="F4" s="4"/>
      <c r="G4" s="4"/>
      <c r="H4" s="9"/>
      <c r="I4" s="4"/>
      <c r="K4" s="273"/>
      <c r="L4" s="274"/>
      <c r="M4" s="9"/>
      <c r="N4" s="9"/>
      <c r="O4" s="273"/>
      <c r="P4" s="281"/>
      <c r="Q4" s="274"/>
      <c r="R4" s="9"/>
      <c r="S4" s="9"/>
      <c r="T4" s="9"/>
    </row>
    <row r="5" spans="1:20" ht="15.75" thickBot="1" x14ac:dyDescent="0.3">
      <c r="A5" s="133" t="s">
        <v>16</v>
      </c>
      <c r="B5" s="54"/>
      <c r="C5" s="54"/>
      <c r="D5" s="134"/>
      <c r="E5" s="4"/>
      <c r="F5" s="54"/>
      <c r="G5" s="4"/>
      <c r="H5" s="9"/>
      <c r="I5" s="4"/>
      <c r="K5" s="275"/>
      <c r="L5" s="276"/>
      <c r="M5" s="9"/>
      <c r="N5" s="9"/>
      <c r="O5" s="273"/>
      <c r="P5" s="281"/>
      <c r="Q5" s="274"/>
      <c r="R5" s="9"/>
      <c r="S5" s="9"/>
      <c r="T5" s="9"/>
    </row>
    <row r="6" spans="1:20" ht="15.75" thickBot="1" x14ac:dyDescent="0.3">
      <c r="A6" s="133" t="s">
        <v>17</v>
      </c>
      <c r="B6" s="54"/>
      <c r="C6" s="54"/>
      <c r="D6" s="134"/>
      <c r="E6" s="4"/>
      <c r="F6" s="54"/>
      <c r="G6" s="4"/>
      <c r="H6" s="9"/>
      <c r="I6" s="9"/>
      <c r="J6" s="9"/>
      <c r="L6" s="9"/>
      <c r="M6" s="9"/>
      <c r="N6" s="9"/>
      <c r="O6" s="275"/>
      <c r="P6" s="282"/>
      <c r="Q6" s="276"/>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215</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199">
        <v>45536</v>
      </c>
      <c r="B16" s="3" t="s">
        <v>20</v>
      </c>
      <c r="C16" s="3" t="s">
        <v>21</v>
      </c>
      <c r="D16" s="3" t="s">
        <v>109</v>
      </c>
      <c r="E16" s="3" t="s">
        <v>22</v>
      </c>
      <c r="F16" s="2" t="s">
        <v>23</v>
      </c>
      <c r="G16" s="2" t="s">
        <v>24</v>
      </c>
      <c r="H16" s="2" t="s">
        <v>25</v>
      </c>
      <c r="I16" s="2" t="s">
        <v>108</v>
      </c>
      <c r="J16" s="72"/>
      <c r="K16" s="50" t="s">
        <v>143</v>
      </c>
      <c r="L16" s="94" t="s">
        <v>144</v>
      </c>
      <c r="M16" s="101" t="s">
        <v>145</v>
      </c>
      <c r="N16" s="72"/>
      <c r="O16" s="277" t="s">
        <v>160</v>
      </c>
      <c r="P16" s="278"/>
      <c r="Q16" s="278"/>
      <c r="R16" s="279"/>
    </row>
    <row r="17" spans="1:16384" s="5" customFormat="1" ht="12.75" x14ac:dyDescent="0.2">
      <c r="A17" s="56"/>
      <c r="B17" s="11"/>
      <c r="C17" s="11" t="s">
        <v>205</v>
      </c>
      <c r="D17" s="11" t="s">
        <v>205</v>
      </c>
      <c r="E17" s="175" t="s">
        <v>202</v>
      </c>
      <c r="F17" s="11" t="s">
        <v>208</v>
      </c>
      <c r="G17" s="11" t="s">
        <v>208</v>
      </c>
      <c r="H17" s="11" t="s">
        <v>208</v>
      </c>
      <c r="I17" s="11" t="s">
        <v>208</v>
      </c>
      <c r="J17" s="4"/>
      <c r="K17" s="11"/>
      <c r="L17" s="11"/>
      <c r="M17" s="11"/>
      <c r="N17" s="4"/>
      <c r="O17" s="252"/>
      <c r="P17" s="253"/>
      <c r="Q17" s="253"/>
      <c r="R17" s="254"/>
      <c r="S17" s="4"/>
      <c r="T17" s="4"/>
      <c r="U17" s="4"/>
      <c r="V17" s="4"/>
    </row>
    <row r="18" spans="1:16384" s="5" customFormat="1" ht="12.75" x14ac:dyDescent="0.2">
      <c r="A18" s="56"/>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56"/>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56"/>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56"/>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56"/>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56"/>
      <c r="B24" s="95"/>
      <c r="C24" s="95"/>
      <c r="D24" s="95"/>
      <c r="E24" s="95"/>
      <c r="F24" s="95"/>
      <c r="G24" s="95"/>
      <c r="H24" s="95"/>
      <c r="I24" s="95"/>
      <c r="J24" s="4"/>
      <c r="K24" s="95"/>
      <c r="L24" s="95"/>
      <c r="M24" s="95"/>
      <c r="N24" s="4"/>
      <c r="O24" s="255"/>
      <c r="P24" s="256"/>
      <c r="Q24" s="256"/>
      <c r="R24" s="257"/>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8"/>
      <c r="P25" s="259"/>
      <c r="Q25" s="259"/>
      <c r="R25" s="260"/>
      <c r="S25" s="4"/>
      <c r="T25" s="4"/>
      <c r="U25" s="4"/>
      <c r="V25" s="4"/>
    </row>
    <row r="26" spans="1:16384" s="4" customFormat="1" ht="12.75" x14ac:dyDescent="0.2">
      <c r="A26" s="56"/>
      <c r="K26" s="51"/>
    </row>
    <row r="27" spans="1:16384" ht="63.75" x14ac:dyDescent="0.25">
      <c r="A27" s="199">
        <v>45170</v>
      </c>
      <c r="B27" s="3" t="s">
        <v>20</v>
      </c>
      <c r="C27" s="3" t="s">
        <v>21</v>
      </c>
      <c r="D27" s="3" t="s">
        <v>109</v>
      </c>
      <c r="E27" s="3" t="s">
        <v>22</v>
      </c>
      <c r="F27" s="2" t="s">
        <v>23</v>
      </c>
      <c r="G27" s="2" t="s">
        <v>24</v>
      </c>
      <c r="H27" s="2" t="s">
        <v>25</v>
      </c>
      <c r="I27" s="2" t="s">
        <v>108</v>
      </c>
      <c r="J27" s="72"/>
      <c r="K27" s="50" t="s">
        <v>143</v>
      </c>
      <c r="L27" s="94" t="s">
        <v>144</v>
      </c>
      <c r="M27" s="101" t="s">
        <v>145</v>
      </c>
      <c r="N27" s="72"/>
      <c r="O27" s="264" t="s">
        <v>160</v>
      </c>
      <c r="P27" s="265"/>
      <c r="Q27" s="265"/>
      <c r="R27" s="266"/>
      <c r="U27" s="4"/>
      <c r="V27" s="4"/>
    </row>
    <row r="28" spans="1:16384" x14ac:dyDescent="0.25">
      <c r="A28" s="56"/>
      <c r="B28" s="11"/>
      <c r="C28" s="11" t="s">
        <v>205</v>
      </c>
      <c r="D28" s="11" t="s">
        <v>205</v>
      </c>
      <c r="E28" s="175" t="s">
        <v>202</v>
      </c>
      <c r="F28" s="11" t="s">
        <v>208</v>
      </c>
      <c r="G28" s="11" t="s">
        <v>208</v>
      </c>
      <c r="H28" s="11" t="s">
        <v>208</v>
      </c>
      <c r="I28" s="11" t="s">
        <v>208</v>
      </c>
      <c r="K28" s="11"/>
      <c r="L28" s="11"/>
      <c r="M28" s="11"/>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x14ac:dyDescent="0.25">
      <c r="A29" s="56"/>
      <c r="B29" s="11"/>
      <c r="C29" s="11"/>
      <c r="D29" s="11"/>
      <c r="E29" s="11"/>
      <c r="F29" s="11"/>
      <c r="G29" s="11"/>
      <c r="H29" s="11"/>
      <c r="I29" s="11"/>
      <c r="K29" s="11"/>
      <c r="L29" s="11"/>
      <c r="M29" s="11"/>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x14ac:dyDescent="0.25">
      <c r="A30" s="56"/>
      <c r="B30" s="11"/>
      <c r="C30" s="11"/>
      <c r="D30" s="11"/>
      <c r="E30" s="11"/>
      <c r="F30" s="11"/>
      <c r="G30" s="11"/>
      <c r="H30" s="11"/>
      <c r="I30" s="11"/>
      <c r="K30" s="11"/>
      <c r="L30" s="11"/>
      <c r="M30" s="11"/>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x14ac:dyDescent="0.25">
      <c r="A31" s="56"/>
      <c r="B31" s="11"/>
      <c r="C31" s="11"/>
      <c r="D31" s="11"/>
      <c r="E31" s="11"/>
      <c r="F31" s="11"/>
      <c r="G31" s="11"/>
      <c r="H31" s="11"/>
      <c r="I31" s="11"/>
      <c r="K31" s="11"/>
      <c r="L31" s="11"/>
      <c r="M31" s="11"/>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x14ac:dyDescent="0.25">
      <c r="A32" s="56"/>
      <c r="B32" s="11"/>
      <c r="C32" s="11"/>
      <c r="D32" s="11"/>
      <c r="E32" s="11"/>
      <c r="F32" s="11"/>
      <c r="G32" s="11"/>
      <c r="H32" s="11"/>
      <c r="I32" s="11"/>
      <c r="K32" s="11"/>
      <c r="L32" s="11"/>
      <c r="M32" s="11"/>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x14ac:dyDescent="0.25">
      <c r="A33" s="56"/>
      <c r="B33" s="11"/>
      <c r="C33" s="11"/>
      <c r="D33" s="11"/>
      <c r="E33" s="11"/>
      <c r="F33" s="11"/>
      <c r="G33" s="11"/>
      <c r="H33" s="11"/>
      <c r="I33" s="11"/>
      <c r="K33" s="11"/>
      <c r="L33" s="11"/>
      <c r="M33" s="11"/>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x14ac:dyDescent="0.25">
      <c r="A34" s="56"/>
      <c r="B34" s="11"/>
      <c r="C34" s="11"/>
      <c r="D34" s="11"/>
      <c r="E34" s="11"/>
      <c r="F34" s="11"/>
      <c r="G34" s="11"/>
      <c r="H34" s="11"/>
      <c r="I34" s="11"/>
      <c r="K34" s="11"/>
      <c r="L34" s="11"/>
      <c r="M34" s="11"/>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ht="15.75" thickBot="1" x14ac:dyDescent="0.3">
      <c r="A35" s="56"/>
      <c r="B35" s="95"/>
      <c r="C35" s="95"/>
      <c r="D35" s="95"/>
      <c r="E35" s="95"/>
      <c r="F35" s="95"/>
      <c r="G35" s="95"/>
      <c r="H35" s="95"/>
      <c r="I35" s="95"/>
      <c r="K35" s="95"/>
      <c r="L35" s="95"/>
      <c r="M35" s="95"/>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ht="15.75" thickBot="1" x14ac:dyDescent="0.3">
      <c r="A36" s="56"/>
      <c r="B36" s="96" t="s">
        <v>131</v>
      </c>
      <c r="C36" s="97"/>
      <c r="D36" s="97"/>
      <c r="E36" s="97"/>
      <c r="F36" s="98"/>
      <c r="G36" s="98"/>
      <c r="H36" s="98"/>
      <c r="I36" s="102" t="s">
        <v>133</v>
      </c>
      <c r="K36" s="98"/>
      <c r="L36" s="98"/>
      <c r="M36" s="98"/>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56"/>
      <c r="K37" s="51"/>
    </row>
    <row r="38" spans="1:16384" ht="63.75" x14ac:dyDescent="0.25">
      <c r="A38" s="199">
        <v>43709</v>
      </c>
      <c r="B38" s="3" t="s">
        <v>20</v>
      </c>
      <c r="C38" s="3" t="s">
        <v>21</v>
      </c>
      <c r="D38" s="3" t="s">
        <v>109</v>
      </c>
      <c r="E38" s="3" t="s">
        <v>22</v>
      </c>
      <c r="F38" s="2" t="s">
        <v>23</v>
      </c>
      <c r="G38" s="2" t="s">
        <v>24</v>
      </c>
      <c r="H38" s="2" t="s">
        <v>25</v>
      </c>
      <c r="I38" s="2" t="s">
        <v>108</v>
      </c>
      <c r="J38" s="72"/>
      <c r="K38" s="50" t="s">
        <v>143</v>
      </c>
      <c r="L38" s="94" t="s">
        <v>144</v>
      </c>
      <c r="M38" s="101" t="s">
        <v>145</v>
      </c>
      <c r="N38" s="72"/>
      <c r="O38" s="264" t="s">
        <v>160</v>
      </c>
      <c r="P38" s="265"/>
      <c r="Q38" s="265"/>
      <c r="R38" s="266"/>
      <c r="U38" s="4"/>
      <c r="V38" s="4"/>
    </row>
    <row r="39" spans="1:16384" x14ac:dyDescent="0.25">
      <c r="A39" s="56"/>
      <c r="B39" s="11"/>
      <c r="C39" s="11" t="s">
        <v>205</v>
      </c>
      <c r="D39" s="11" t="s">
        <v>205</v>
      </c>
      <c r="E39" s="175" t="s">
        <v>202</v>
      </c>
      <c r="F39" s="11" t="s">
        <v>208</v>
      </c>
      <c r="G39" s="11" t="s">
        <v>208</v>
      </c>
      <c r="H39" s="11" t="s">
        <v>208</v>
      </c>
      <c r="I39" s="11" t="s">
        <v>208</v>
      </c>
      <c r="K39" s="11"/>
      <c r="L39" s="11"/>
      <c r="M39" s="11"/>
      <c r="O39" s="252"/>
      <c r="P39" s="253"/>
      <c r="Q39" s="253"/>
      <c r="R39" s="254"/>
      <c r="U39" s="4"/>
      <c r="V39" s="4"/>
    </row>
    <row r="40" spans="1:16384" x14ac:dyDescent="0.25">
      <c r="A40" s="56"/>
      <c r="B40" s="11"/>
      <c r="C40" s="11"/>
      <c r="D40" s="11"/>
      <c r="E40" s="11"/>
      <c r="F40" s="11"/>
      <c r="G40" s="11"/>
      <c r="H40" s="11"/>
      <c r="I40" s="11"/>
      <c r="K40" s="11"/>
      <c r="L40" s="11"/>
      <c r="M40" s="11"/>
      <c r="O40" s="252"/>
      <c r="P40" s="253"/>
      <c r="Q40" s="253"/>
      <c r="R40" s="254"/>
      <c r="U40" s="4"/>
      <c r="V40" s="4"/>
    </row>
    <row r="41" spans="1:16384" x14ac:dyDescent="0.25">
      <c r="A41" s="56"/>
      <c r="B41" s="11"/>
      <c r="C41" s="11"/>
      <c r="D41" s="11"/>
      <c r="E41" s="11"/>
      <c r="F41" s="11"/>
      <c r="G41" s="11"/>
      <c r="H41" s="11"/>
      <c r="I41" s="11"/>
      <c r="K41" s="11"/>
      <c r="L41" s="11"/>
      <c r="M41" s="11"/>
      <c r="O41" s="252"/>
      <c r="P41" s="253"/>
      <c r="Q41" s="253"/>
      <c r="R41" s="254"/>
      <c r="U41" s="4"/>
      <c r="V41" s="4"/>
    </row>
    <row r="42" spans="1:16384" x14ac:dyDescent="0.25">
      <c r="A42" s="56"/>
      <c r="B42" s="11"/>
      <c r="C42" s="11"/>
      <c r="D42" s="11"/>
      <c r="E42" s="11"/>
      <c r="F42" s="11"/>
      <c r="G42" s="11"/>
      <c r="H42" s="11"/>
      <c r="I42" s="11"/>
      <c r="K42" s="11"/>
      <c r="L42" s="11"/>
      <c r="M42" s="11"/>
      <c r="O42" s="252"/>
      <c r="P42" s="253"/>
      <c r="Q42" s="253"/>
      <c r="R42" s="254"/>
      <c r="U42" s="4"/>
      <c r="V42" s="4"/>
    </row>
    <row r="43" spans="1:16384" x14ac:dyDescent="0.25">
      <c r="A43" s="56"/>
      <c r="B43" s="11"/>
      <c r="C43" s="11"/>
      <c r="D43" s="11"/>
      <c r="E43" s="11"/>
      <c r="F43" s="11"/>
      <c r="G43" s="11"/>
      <c r="H43" s="11"/>
      <c r="I43" s="11"/>
      <c r="K43" s="11"/>
      <c r="L43" s="11"/>
      <c r="M43" s="11"/>
      <c r="O43" s="252"/>
      <c r="P43" s="253"/>
      <c r="Q43" s="253"/>
      <c r="R43" s="254"/>
      <c r="U43" s="4"/>
      <c r="V43" s="4"/>
    </row>
    <row r="44" spans="1:16384" x14ac:dyDescent="0.25">
      <c r="A44" s="56"/>
      <c r="B44" s="11"/>
      <c r="C44" s="11"/>
      <c r="D44" s="11"/>
      <c r="E44" s="11"/>
      <c r="F44" s="11"/>
      <c r="G44" s="11"/>
      <c r="H44" s="11"/>
      <c r="I44" s="11"/>
      <c r="K44" s="11"/>
      <c r="L44" s="11"/>
      <c r="M44" s="11"/>
      <c r="O44" s="252"/>
      <c r="P44" s="253"/>
      <c r="Q44" s="253"/>
      <c r="R44" s="254"/>
      <c r="U44" s="4"/>
      <c r="V44" s="4"/>
    </row>
    <row r="45" spans="1:16384" x14ac:dyDescent="0.25">
      <c r="A45" s="56"/>
      <c r="B45" s="11"/>
      <c r="C45" s="11"/>
      <c r="D45" s="11"/>
      <c r="E45" s="11"/>
      <c r="F45" s="11"/>
      <c r="G45" s="11"/>
      <c r="H45" s="11"/>
      <c r="I45" s="11"/>
      <c r="K45" s="11"/>
      <c r="L45" s="11"/>
      <c r="M45" s="11"/>
      <c r="O45" s="252"/>
      <c r="P45" s="253"/>
      <c r="Q45" s="253"/>
      <c r="R45" s="254"/>
      <c r="U45" s="4"/>
      <c r="V45" s="4"/>
    </row>
    <row r="46" spans="1:16384" ht="15.75" thickBot="1" x14ac:dyDescent="0.3">
      <c r="A46" s="56"/>
      <c r="B46" s="95"/>
      <c r="C46" s="95"/>
      <c r="D46" s="95"/>
      <c r="E46" s="95"/>
      <c r="F46" s="95"/>
      <c r="G46" s="95"/>
      <c r="H46" s="95"/>
      <c r="I46" s="95"/>
      <c r="K46" s="95"/>
      <c r="L46" s="95"/>
      <c r="M46" s="95"/>
      <c r="O46" s="261"/>
      <c r="P46" s="262"/>
      <c r="Q46" s="262"/>
      <c r="R46" s="263"/>
      <c r="U46" s="4"/>
      <c r="V46" s="4"/>
    </row>
    <row r="47" spans="1:16384" ht="15.75" thickBot="1" x14ac:dyDescent="0.3">
      <c r="A47" s="56"/>
      <c r="B47" s="96" t="s">
        <v>131</v>
      </c>
      <c r="C47" s="97"/>
      <c r="D47" s="97"/>
      <c r="E47" s="97"/>
      <c r="F47" s="98"/>
      <c r="G47" s="98"/>
      <c r="H47" s="98"/>
      <c r="I47" s="102" t="s">
        <v>133</v>
      </c>
      <c r="K47" s="98"/>
      <c r="L47" s="98"/>
      <c r="M47" s="98"/>
      <c r="O47" s="258"/>
      <c r="P47" s="259"/>
      <c r="Q47" s="259"/>
      <c r="R47" s="260"/>
      <c r="U47" s="4"/>
      <c r="V47" s="4"/>
    </row>
    <row r="48" spans="1:16384" s="4" customFormat="1" ht="13.5" thickBot="1" x14ac:dyDescent="0.25">
      <c r="A48" s="56"/>
      <c r="K48" s="51"/>
    </row>
    <row r="49" spans="1:22" ht="63.75" x14ac:dyDescent="0.25">
      <c r="A49" s="199">
        <v>45536</v>
      </c>
      <c r="B49" s="57" t="s">
        <v>150</v>
      </c>
      <c r="C49" s="57" t="s">
        <v>21</v>
      </c>
      <c r="D49" s="57" t="s">
        <v>109</v>
      </c>
      <c r="E49" s="57" t="s">
        <v>22</v>
      </c>
      <c r="F49" s="58" t="s">
        <v>23</v>
      </c>
      <c r="G49" s="58" t="s">
        <v>24</v>
      </c>
      <c r="H49" s="58" t="s">
        <v>25</v>
      </c>
      <c r="I49" s="58" t="s">
        <v>108</v>
      </c>
      <c r="J49" s="74"/>
      <c r="K49" s="58" t="s">
        <v>143</v>
      </c>
      <c r="L49" s="58" t="s">
        <v>144</v>
      </c>
      <c r="M49" s="58" t="s">
        <v>145</v>
      </c>
      <c r="N49" s="74"/>
      <c r="O49" s="267" t="s">
        <v>160</v>
      </c>
      <c r="P49" s="268"/>
      <c r="Q49" s="268"/>
      <c r="R49" s="268"/>
      <c r="U49" s="4"/>
      <c r="V49" s="4"/>
    </row>
    <row r="50" spans="1:22" x14ac:dyDescent="0.25">
      <c r="A50" s="56"/>
      <c r="B50" s="11"/>
      <c r="C50" s="11" t="s">
        <v>205</v>
      </c>
      <c r="D50" s="11" t="s">
        <v>205</v>
      </c>
      <c r="E50" s="175" t="s">
        <v>202</v>
      </c>
      <c r="F50" s="11" t="s">
        <v>208</v>
      </c>
      <c r="G50" s="11" t="s">
        <v>208</v>
      </c>
      <c r="H50" s="11" t="s">
        <v>208</v>
      </c>
      <c r="I50" s="11" t="s">
        <v>208</v>
      </c>
      <c r="K50" s="11"/>
      <c r="L50" s="11"/>
      <c r="M50" s="11"/>
      <c r="O50" s="252"/>
      <c r="P50" s="253"/>
      <c r="Q50" s="253"/>
      <c r="R50" s="254"/>
      <c r="U50" s="4"/>
      <c r="V50" s="4"/>
    </row>
    <row r="51" spans="1:22" x14ac:dyDescent="0.25">
      <c r="A51" s="56"/>
      <c r="B51" s="11"/>
      <c r="C51" s="11"/>
      <c r="D51" s="11"/>
      <c r="E51" s="11"/>
      <c r="F51" s="11"/>
      <c r="G51" s="11"/>
      <c r="H51" s="11"/>
      <c r="I51" s="11"/>
      <c r="K51" s="11"/>
      <c r="L51" s="11"/>
      <c r="M51" s="11"/>
      <c r="O51" s="252"/>
      <c r="P51" s="253"/>
      <c r="Q51" s="253"/>
      <c r="R51" s="254"/>
      <c r="U51" s="4"/>
      <c r="V51" s="4"/>
    </row>
    <row r="52" spans="1:22" x14ac:dyDescent="0.25">
      <c r="A52" s="56"/>
      <c r="B52" s="11"/>
      <c r="C52" s="11"/>
      <c r="D52" s="11"/>
      <c r="E52" s="11"/>
      <c r="F52" s="11"/>
      <c r="G52" s="11"/>
      <c r="H52" s="11"/>
      <c r="I52" s="11"/>
      <c r="K52" s="11"/>
      <c r="L52" s="11"/>
      <c r="M52" s="11"/>
      <c r="O52" s="252"/>
      <c r="P52" s="253"/>
      <c r="Q52" s="253"/>
      <c r="R52" s="254"/>
      <c r="U52" s="4"/>
      <c r="V52" s="4"/>
    </row>
    <row r="53" spans="1:22" x14ac:dyDescent="0.25">
      <c r="A53" s="56"/>
      <c r="B53" s="11"/>
      <c r="C53" s="11"/>
      <c r="D53" s="11"/>
      <c r="E53" s="11"/>
      <c r="F53" s="11"/>
      <c r="G53" s="11"/>
      <c r="H53" s="11"/>
      <c r="I53" s="11"/>
      <c r="K53" s="11"/>
      <c r="L53" s="11"/>
      <c r="M53" s="11"/>
      <c r="O53" s="252"/>
      <c r="P53" s="253"/>
      <c r="Q53" s="253"/>
      <c r="R53" s="254"/>
      <c r="U53" s="4"/>
      <c r="V53" s="4"/>
    </row>
    <row r="54" spans="1:22" x14ac:dyDescent="0.25">
      <c r="A54" s="56"/>
      <c r="B54" s="11"/>
      <c r="C54" s="11"/>
      <c r="D54" s="11"/>
      <c r="E54" s="11"/>
      <c r="F54" s="11"/>
      <c r="G54" s="11"/>
      <c r="H54" s="11"/>
      <c r="I54" s="11"/>
      <c r="K54" s="11"/>
      <c r="L54" s="11"/>
      <c r="M54" s="11"/>
      <c r="O54" s="252"/>
      <c r="P54" s="253"/>
      <c r="Q54" s="253"/>
      <c r="R54" s="254"/>
      <c r="U54" s="4"/>
      <c r="V54" s="4"/>
    </row>
    <row r="55" spans="1:22" x14ac:dyDescent="0.25">
      <c r="A55" s="56"/>
      <c r="B55" s="11"/>
      <c r="C55" s="11"/>
      <c r="D55" s="11"/>
      <c r="E55" s="11"/>
      <c r="F55" s="11"/>
      <c r="G55" s="11"/>
      <c r="H55" s="11"/>
      <c r="I55" s="11"/>
      <c r="K55" s="11"/>
      <c r="L55" s="11"/>
      <c r="M55" s="11"/>
      <c r="O55" s="252"/>
      <c r="P55" s="253"/>
      <c r="Q55" s="253"/>
      <c r="R55" s="254"/>
      <c r="U55" s="4"/>
      <c r="V55" s="4"/>
    </row>
    <row r="56" spans="1:22" ht="15.75" thickBot="1" x14ac:dyDescent="0.3">
      <c r="A56" s="56"/>
      <c r="B56" s="95"/>
      <c r="C56" s="95"/>
      <c r="D56" s="95"/>
      <c r="E56" s="95"/>
      <c r="F56" s="95"/>
      <c r="G56" s="95"/>
      <c r="H56" s="95"/>
      <c r="I56" s="95"/>
      <c r="K56" s="95"/>
      <c r="L56" s="95"/>
      <c r="M56" s="95"/>
      <c r="O56" s="255"/>
      <c r="P56" s="256"/>
      <c r="Q56" s="256"/>
      <c r="R56" s="257"/>
      <c r="U56" s="4"/>
      <c r="V56" s="4"/>
    </row>
    <row r="57" spans="1:22" ht="15.75" thickBot="1" x14ac:dyDescent="0.3">
      <c r="A57" s="56"/>
      <c r="B57" s="96" t="s">
        <v>131</v>
      </c>
      <c r="C57" s="97"/>
      <c r="D57" s="97"/>
      <c r="E57" s="97"/>
      <c r="F57" s="98"/>
      <c r="G57" s="98"/>
      <c r="H57" s="98"/>
      <c r="I57" s="102" t="s">
        <v>133</v>
      </c>
      <c r="K57" s="98"/>
      <c r="L57" s="98"/>
      <c r="M57" s="98"/>
      <c r="O57" s="258"/>
      <c r="P57" s="259"/>
      <c r="Q57" s="259"/>
      <c r="R57" s="260"/>
      <c r="U57" s="4"/>
      <c r="V57" s="4"/>
    </row>
    <row r="58" spans="1:22" s="4" customFormat="1" ht="12.75" x14ac:dyDescent="0.2">
      <c r="A58" s="56"/>
      <c r="K58" s="51"/>
    </row>
    <row r="59" spans="1:22" ht="63.75" x14ac:dyDescent="0.25">
      <c r="A59" s="199">
        <v>45170</v>
      </c>
      <c r="B59" s="57" t="s">
        <v>150</v>
      </c>
      <c r="C59" s="57" t="s">
        <v>21</v>
      </c>
      <c r="D59" s="57" t="s">
        <v>109</v>
      </c>
      <c r="E59" s="57" t="s">
        <v>22</v>
      </c>
      <c r="F59" s="58" t="s">
        <v>23</v>
      </c>
      <c r="G59" s="58" t="s">
        <v>24</v>
      </c>
      <c r="H59" s="58" t="s">
        <v>25</v>
      </c>
      <c r="I59" s="58" t="s">
        <v>108</v>
      </c>
      <c r="J59" s="74"/>
      <c r="K59" s="58" t="s">
        <v>143</v>
      </c>
      <c r="L59" s="58" t="s">
        <v>144</v>
      </c>
      <c r="M59" s="58" t="s">
        <v>145</v>
      </c>
      <c r="N59" s="74"/>
      <c r="O59" s="249" t="s">
        <v>160</v>
      </c>
      <c r="P59" s="250"/>
      <c r="Q59" s="250"/>
      <c r="R59" s="251"/>
      <c r="U59" s="4"/>
      <c r="V59" s="4"/>
    </row>
    <row r="60" spans="1:22" x14ac:dyDescent="0.25">
      <c r="A60" s="56"/>
      <c r="B60" s="11"/>
      <c r="C60" s="11" t="s">
        <v>205</v>
      </c>
      <c r="D60" s="11" t="s">
        <v>205</v>
      </c>
      <c r="E60" s="175" t="s">
        <v>202</v>
      </c>
      <c r="F60" s="11" t="s">
        <v>208</v>
      </c>
      <c r="G60" s="11" t="s">
        <v>208</v>
      </c>
      <c r="H60" s="11" t="s">
        <v>208</v>
      </c>
      <c r="I60" s="11" t="s">
        <v>208</v>
      </c>
      <c r="K60" s="11"/>
      <c r="L60" s="11"/>
      <c r="M60" s="11"/>
      <c r="O60" s="252"/>
      <c r="P60" s="253"/>
      <c r="Q60" s="253"/>
      <c r="R60" s="254"/>
      <c r="U60" s="4"/>
      <c r="V60" s="4"/>
    </row>
    <row r="61" spans="1:22" x14ac:dyDescent="0.25">
      <c r="A61" s="56"/>
      <c r="B61" s="11"/>
      <c r="C61" s="11"/>
      <c r="D61" s="11"/>
      <c r="E61" s="11"/>
      <c r="F61" s="11"/>
      <c r="G61" s="11"/>
      <c r="H61" s="11"/>
      <c r="I61" s="11"/>
      <c r="K61" s="11"/>
      <c r="L61" s="11"/>
      <c r="M61" s="11"/>
      <c r="O61" s="252"/>
      <c r="P61" s="253"/>
      <c r="Q61" s="253"/>
      <c r="R61" s="254"/>
      <c r="U61" s="4"/>
      <c r="V61" s="4"/>
    </row>
    <row r="62" spans="1:22" x14ac:dyDescent="0.25">
      <c r="A62" s="56"/>
      <c r="B62" s="11"/>
      <c r="C62" s="11"/>
      <c r="D62" s="11"/>
      <c r="E62" s="11"/>
      <c r="F62" s="11"/>
      <c r="G62" s="11"/>
      <c r="H62" s="11"/>
      <c r="I62" s="11"/>
      <c r="K62" s="11"/>
      <c r="L62" s="11"/>
      <c r="M62" s="11"/>
      <c r="O62" s="252"/>
      <c r="P62" s="253"/>
      <c r="Q62" s="253"/>
      <c r="R62" s="254"/>
      <c r="U62" s="4"/>
      <c r="V62" s="4"/>
    </row>
    <row r="63" spans="1:22" x14ac:dyDescent="0.25">
      <c r="A63" s="56"/>
      <c r="B63" s="11"/>
      <c r="C63" s="11"/>
      <c r="D63" s="11"/>
      <c r="E63" s="11"/>
      <c r="F63" s="11"/>
      <c r="G63" s="11"/>
      <c r="H63" s="11"/>
      <c r="I63" s="11"/>
      <c r="K63" s="11"/>
      <c r="L63" s="11"/>
      <c r="M63" s="11"/>
      <c r="O63" s="252"/>
      <c r="P63" s="253"/>
      <c r="Q63" s="253"/>
      <c r="R63" s="254"/>
      <c r="U63" s="4"/>
      <c r="V63" s="4"/>
    </row>
    <row r="64" spans="1:22" x14ac:dyDescent="0.25">
      <c r="A64" s="56"/>
      <c r="B64" s="11"/>
      <c r="C64" s="11"/>
      <c r="D64" s="11"/>
      <c r="E64" s="11"/>
      <c r="F64" s="11"/>
      <c r="G64" s="11"/>
      <c r="H64" s="11"/>
      <c r="I64" s="11"/>
      <c r="K64" s="11"/>
      <c r="L64" s="11"/>
      <c r="M64" s="11"/>
      <c r="O64" s="252"/>
      <c r="P64" s="253"/>
      <c r="Q64" s="253"/>
      <c r="R64" s="254"/>
      <c r="U64" s="4"/>
      <c r="V64" s="4"/>
    </row>
    <row r="65" spans="1:22" x14ac:dyDescent="0.25">
      <c r="A65" s="56"/>
      <c r="B65" s="11"/>
      <c r="C65" s="11"/>
      <c r="D65" s="11"/>
      <c r="E65" s="11"/>
      <c r="F65" s="11"/>
      <c r="G65" s="11"/>
      <c r="H65" s="11"/>
      <c r="I65" s="11"/>
      <c r="K65" s="11"/>
      <c r="L65" s="11"/>
      <c r="M65" s="11"/>
      <c r="O65" s="252"/>
      <c r="P65" s="253"/>
      <c r="Q65" s="253"/>
      <c r="R65" s="254"/>
      <c r="U65" s="4"/>
      <c r="V65" s="4"/>
    </row>
    <row r="66" spans="1:22" ht="15.75" thickBot="1" x14ac:dyDescent="0.3">
      <c r="A66" s="56"/>
      <c r="B66" s="95"/>
      <c r="C66" s="95"/>
      <c r="D66" s="95"/>
      <c r="E66" s="95"/>
      <c r="F66" s="95"/>
      <c r="G66" s="95"/>
      <c r="H66" s="95"/>
      <c r="I66" s="95"/>
      <c r="K66" s="95"/>
      <c r="L66" s="95"/>
      <c r="M66" s="95"/>
      <c r="O66" s="255"/>
      <c r="P66" s="256"/>
      <c r="Q66" s="256"/>
      <c r="R66" s="257"/>
      <c r="U66" s="4"/>
      <c r="V66" s="4"/>
    </row>
    <row r="67" spans="1:22" ht="15.75" thickBot="1" x14ac:dyDescent="0.3">
      <c r="A67" s="56"/>
      <c r="B67" s="96" t="s">
        <v>131</v>
      </c>
      <c r="C67" s="97"/>
      <c r="D67" s="97"/>
      <c r="E67" s="97"/>
      <c r="F67" s="98"/>
      <c r="G67" s="98"/>
      <c r="H67" s="98"/>
      <c r="I67" s="102" t="s">
        <v>133</v>
      </c>
      <c r="K67" s="98"/>
      <c r="L67" s="98"/>
      <c r="M67" s="98"/>
      <c r="O67" s="258"/>
      <c r="P67" s="259"/>
      <c r="Q67" s="259"/>
      <c r="R67" s="260"/>
      <c r="U67" s="4"/>
      <c r="V67" s="4"/>
    </row>
    <row r="68" spans="1:22" s="4" customFormat="1" ht="12.75" x14ac:dyDescent="0.2">
      <c r="A68" s="56"/>
      <c r="K68" s="51"/>
    </row>
    <row r="69" spans="1:22" ht="63.75" x14ac:dyDescent="0.25">
      <c r="A69" s="199">
        <v>43709</v>
      </c>
      <c r="B69" s="57" t="s">
        <v>150</v>
      </c>
      <c r="C69" s="57" t="s">
        <v>21</v>
      </c>
      <c r="D69" s="57" t="s">
        <v>109</v>
      </c>
      <c r="E69" s="57" t="s">
        <v>22</v>
      </c>
      <c r="F69" s="58" t="s">
        <v>23</v>
      </c>
      <c r="G69" s="58" t="s">
        <v>24</v>
      </c>
      <c r="H69" s="58" t="s">
        <v>25</v>
      </c>
      <c r="I69" s="58" t="s">
        <v>108</v>
      </c>
      <c r="J69" s="74"/>
      <c r="K69" s="58" t="s">
        <v>143</v>
      </c>
      <c r="L69" s="58" t="s">
        <v>144</v>
      </c>
      <c r="M69" s="58" t="s">
        <v>145</v>
      </c>
      <c r="N69" s="74"/>
      <c r="O69" s="249" t="s">
        <v>160</v>
      </c>
      <c r="P69" s="250"/>
      <c r="Q69" s="250"/>
      <c r="R69" s="251"/>
      <c r="U69" s="4"/>
      <c r="V69" s="4"/>
    </row>
    <row r="70" spans="1:22" x14ac:dyDescent="0.25">
      <c r="A70" s="56"/>
      <c r="B70" s="11"/>
      <c r="C70" s="11" t="s">
        <v>205</v>
      </c>
      <c r="D70" s="11" t="s">
        <v>205</v>
      </c>
      <c r="E70" s="175" t="s">
        <v>202</v>
      </c>
      <c r="F70" s="11" t="s">
        <v>208</v>
      </c>
      <c r="G70" s="11" t="s">
        <v>208</v>
      </c>
      <c r="H70" s="11" t="s">
        <v>208</v>
      </c>
      <c r="I70" s="11" t="s">
        <v>208</v>
      </c>
      <c r="K70" s="11"/>
      <c r="L70" s="11"/>
      <c r="M70" s="11"/>
      <c r="O70" s="252"/>
      <c r="P70" s="253"/>
      <c r="Q70" s="253"/>
      <c r="R70" s="254"/>
      <c r="U70" s="4"/>
      <c r="V70" s="4"/>
    </row>
    <row r="71" spans="1:22" x14ac:dyDescent="0.25">
      <c r="A71" s="56"/>
      <c r="B71" s="11"/>
      <c r="C71" s="11"/>
      <c r="D71" s="11"/>
      <c r="E71" s="11"/>
      <c r="F71" s="11"/>
      <c r="G71" s="11"/>
      <c r="H71" s="11"/>
      <c r="I71" s="11"/>
      <c r="K71" s="11"/>
      <c r="L71" s="11"/>
      <c r="M71" s="11"/>
      <c r="O71" s="252"/>
      <c r="P71" s="253"/>
      <c r="Q71" s="253"/>
      <c r="R71" s="254"/>
      <c r="U71" s="4"/>
      <c r="V71" s="4"/>
    </row>
    <row r="72" spans="1:22" x14ac:dyDescent="0.25">
      <c r="A72" s="56"/>
      <c r="B72" s="11"/>
      <c r="C72" s="11"/>
      <c r="D72" s="11"/>
      <c r="E72" s="11"/>
      <c r="F72" s="11"/>
      <c r="G72" s="11"/>
      <c r="H72" s="11"/>
      <c r="I72" s="11"/>
      <c r="K72" s="11"/>
      <c r="L72" s="11"/>
      <c r="M72" s="11"/>
      <c r="O72" s="252"/>
      <c r="P72" s="253"/>
      <c r="Q72" s="253"/>
      <c r="R72" s="254"/>
      <c r="U72" s="4"/>
      <c r="V72" s="4"/>
    </row>
    <row r="73" spans="1:22" x14ac:dyDescent="0.25">
      <c r="A73" s="56"/>
      <c r="B73" s="11"/>
      <c r="C73" s="11"/>
      <c r="D73" s="11"/>
      <c r="E73" s="11"/>
      <c r="F73" s="11"/>
      <c r="G73" s="11"/>
      <c r="H73" s="11"/>
      <c r="I73" s="11"/>
      <c r="K73" s="11"/>
      <c r="L73" s="11"/>
      <c r="M73" s="11"/>
      <c r="O73" s="252"/>
      <c r="P73" s="253"/>
      <c r="Q73" s="253"/>
      <c r="R73" s="254"/>
      <c r="U73" s="4"/>
      <c r="V73" s="4"/>
    </row>
    <row r="74" spans="1:22" x14ac:dyDescent="0.25">
      <c r="A74" s="56"/>
      <c r="B74" s="11"/>
      <c r="C74" s="11"/>
      <c r="D74" s="11"/>
      <c r="E74" s="11"/>
      <c r="F74" s="11"/>
      <c r="G74" s="11"/>
      <c r="H74" s="11"/>
      <c r="I74" s="11"/>
      <c r="K74" s="11"/>
      <c r="L74" s="11"/>
      <c r="M74" s="11"/>
      <c r="O74" s="252"/>
      <c r="P74" s="253"/>
      <c r="Q74" s="253"/>
      <c r="R74" s="254"/>
      <c r="U74" s="4"/>
      <c r="V74" s="4"/>
    </row>
    <row r="75" spans="1:22" x14ac:dyDescent="0.25">
      <c r="A75" s="56"/>
      <c r="B75" s="11"/>
      <c r="C75" s="11"/>
      <c r="D75" s="11"/>
      <c r="E75" s="11"/>
      <c r="F75" s="11"/>
      <c r="G75" s="11"/>
      <c r="H75" s="11"/>
      <c r="I75" s="11"/>
      <c r="K75" s="11"/>
      <c r="L75" s="11"/>
      <c r="M75" s="11"/>
      <c r="O75" s="252"/>
      <c r="P75" s="253"/>
      <c r="Q75" s="253"/>
      <c r="R75" s="254"/>
      <c r="U75" s="4"/>
      <c r="V75" s="4"/>
    </row>
    <row r="76" spans="1:22" ht="15.75" thickBot="1" x14ac:dyDescent="0.3">
      <c r="A76" s="56"/>
      <c r="B76" s="95"/>
      <c r="C76" s="95"/>
      <c r="D76" s="95"/>
      <c r="E76" s="95"/>
      <c r="F76" s="95"/>
      <c r="G76" s="95"/>
      <c r="H76" s="95"/>
      <c r="I76" s="95"/>
      <c r="K76" s="95"/>
      <c r="L76" s="95"/>
      <c r="M76" s="95"/>
      <c r="O76" s="255"/>
      <c r="P76" s="256"/>
      <c r="Q76" s="256"/>
      <c r="R76" s="257"/>
      <c r="U76" s="4"/>
      <c r="V76" s="4"/>
    </row>
    <row r="77" spans="1:22" ht="15.75" thickBot="1" x14ac:dyDescent="0.3">
      <c r="A77" s="56"/>
      <c r="B77" s="96" t="s">
        <v>131</v>
      </c>
      <c r="C77" s="97"/>
      <c r="D77" s="97"/>
      <c r="E77" s="97"/>
      <c r="F77" s="98"/>
      <c r="G77" s="98"/>
      <c r="H77" s="98"/>
      <c r="I77" s="102" t="s">
        <v>133</v>
      </c>
      <c r="K77" s="100"/>
      <c r="L77" s="98"/>
      <c r="M77" s="99"/>
      <c r="O77" s="258"/>
      <c r="P77" s="259"/>
      <c r="Q77" s="259"/>
      <c r="R77" s="260"/>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1" zoomScale="120" zoomScaleNormal="120" zoomScalePageLayoutView="40" workbookViewId="0">
      <selection activeCell="N23" sqref="N2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855468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1.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27</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2" t="s">
        <v>184</v>
      </c>
      <c r="F16" s="292"/>
      <c r="G16" s="292"/>
      <c r="H16" s="292"/>
      <c r="I16" s="292"/>
      <c r="J16" s="292"/>
      <c r="K16" s="62"/>
      <c r="L16" s="26"/>
      <c r="M16" s="292" t="s">
        <v>185</v>
      </c>
      <c r="N16" s="292"/>
      <c r="O16" s="292"/>
      <c r="P16" s="292"/>
      <c r="Q16" s="292"/>
      <c r="R16" s="292"/>
      <c r="S16" s="4"/>
      <c r="T16" s="26"/>
      <c r="U16" s="283" t="s">
        <v>186</v>
      </c>
      <c r="V16" s="284"/>
      <c r="W16" s="284"/>
      <c r="X16" s="284"/>
      <c r="Y16" s="284"/>
      <c r="Z16" s="285"/>
      <c r="AA16" s="4"/>
      <c r="AB16" s="4"/>
      <c r="AC16" s="4"/>
      <c r="AD16" s="4"/>
      <c r="AE16" s="294" t="s">
        <v>187</v>
      </c>
      <c r="AF16" s="295"/>
      <c r="AG16" s="295"/>
      <c r="AH16" s="295"/>
      <c r="AI16" s="295"/>
      <c r="AJ16" s="296"/>
      <c r="AK16" s="4"/>
      <c r="AL16" s="159"/>
      <c r="AM16" s="294" t="s">
        <v>188</v>
      </c>
      <c r="AN16" s="295"/>
      <c r="AO16" s="295"/>
      <c r="AP16" s="295"/>
      <c r="AQ16" s="295"/>
      <c r="AR16" s="296"/>
      <c r="AS16" s="4"/>
      <c r="AT16" s="159"/>
      <c r="AU16" s="294" t="s">
        <v>189</v>
      </c>
      <c r="AV16" s="295"/>
      <c r="AW16" s="295"/>
      <c r="AX16" s="295"/>
      <c r="AY16" s="295"/>
      <c r="AZ16" s="296"/>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199">
        <f>+'Discon, Recon, Liens. '!A16</f>
        <v>45536</v>
      </c>
      <c r="B18" s="11" t="s">
        <v>200</v>
      </c>
      <c r="C18" s="11" t="s">
        <v>200</v>
      </c>
      <c r="D18" s="175" t="s">
        <v>202</v>
      </c>
      <c r="E18" s="192"/>
      <c r="F18" s="192"/>
      <c r="G18" s="192"/>
      <c r="H18" s="11"/>
      <c r="I18" s="11"/>
      <c r="J18" s="192"/>
      <c r="M18" s="192">
        <v>296916.33</v>
      </c>
      <c r="N18" s="192">
        <v>52871.21</v>
      </c>
      <c r="O18" s="192">
        <v>220017.54</v>
      </c>
      <c r="P18" s="11"/>
      <c r="Q18" s="11"/>
      <c r="R18" s="192">
        <v>175653.55</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192"/>
      <c r="F30" s="192"/>
      <c r="G30" s="192"/>
      <c r="H30" s="11"/>
      <c r="I30" s="11"/>
      <c r="J30" s="192"/>
      <c r="L30" s="150" t="s">
        <v>159</v>
      </c>
      <c r="M30" s="192">
        <v>296916.33</v>
      </c>
      <c r="N30" s="192">
        <v>52871.21</v>
      </c>
      <c r="O30" s="192">
        <v>220017.54</v>
      </c>
      <c r="P30" s="11"/>
      <c r="Q30" s="11"/>
      <c r="R30" s="192">
        <v>175653.55</v>
      </c>
      <c r="S30" s="4"/>
      <c r="T30" s="150" t="s">
        <v>183</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183</v>
      </c>
      <c r="AU30" s="107"/>
      <c r="AV30" s="108"/>
      <c r="AW30" s="108"/>
      <c r="AX30" s="108"/>
      <c r="AY30" s="108"/>
      <c r="AZ30" s="109"/>
      <c r="BA30" s="4"/>
    </row>
    <row r="31" spans="1:53" s="4" customFormat="1" x14ac:dyDescent="0.2"/>
    <row r="32" spans="1:53" ht="15" customHeight="1" x14ac:dyDescent="0.2">
      <c r="B32" s="22"/>
      <c r="C32" s="22"/>
      <c r="D32" s="26"/>
      <c r="E32" s="292" t="str">
        <f>E16</f>
        <v>Number of Residential Customers in Arrears</v>
      </c>
      <c r="F32" s="292"/>
      <c r="G32" s="292"/>
      <c r="H32" s="292"/>
      <c r="I32" s="292"/>
      <c r="J32" s="29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94" t="s">
        <v>187</v>
      </c>
      <c r="AF32" s="295"/>
      <c r="AG32" s="295"/>
      <c r="AH32" s="295"/>
      <c r="AI32" s="295"/>
      <c r="AJ32" s="296"/>
      <c r="AK32" s="4"/>
      <c r="AL32" s="159"/>
      <c r="AM32" s="295" t="str">
        <f>AM16</f>
        <v>Non-Residential Arrearage Dollars</v>
      </c>
      <c r="AN32" s="295"/>
      <c r="AO32" s="295"/>
      <c r="AP32" s="295"/>
      <c r="AQ32" s="295"/>
      <c r="AR32" s="296"/>
      <c r="AS32" s="4"/>
      <c r="AT32" s="159"/>
      <c r="AU32" s="294" t="str">
        <f>AU16</f>
        <v>Average Amount of Non-Residential Arrearage Dollars</v>
      </c>
      <c r="AV32" s="295"/>
      <c r="AW32" s="295"/>
      <c r="AX32" s="295"/>
      <c r="AY32" s="295"/>
      <c r="AZ32" s="296"/>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209">
        <v>45170</v>
      </c>
      <c r="B34" s="11" t="s">
        <v>200</v>
      </c>
      <c r="C34" s="11" t="s">
        <v>200</v>
      </c>
      <c r="D34" s="175" t="s">
        <v>202</v>
      </c>
      <c r="E34" s="11"/>
      <c r="F34" s="11"/>
      <c r="G34" s="11"/>
      <c r="H34" s="11"/>
      <c r="I34" s="11"/>
      <c r="J34" s="11"/>
      <c r="M34" s="217">
        <v>243710.1</v>
      </c>
      <c r="N34" s="217">
        <v>51774.7</v>
      </c>
      <c r="O34" s="218">
        <v>174816.08</v>
      </c>
      <c r="Q34" s="217"/>
      <c r="R34" s="217">
        <v>172408.98</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192">
        <v>243710.1</v>
      </c>
      <c r="N46" s="192">
        <v>51774.7</v>
      </c>
      <c r="O46" s="192">
        <v>174816.08</v>
      </c>
      <c r="P46" s="11"/>
      <c r="Q46" s="11"/>
      <c r="R46" s="192">
        <v>172408.98</v>
      </c>
      <c r="S46" s="4"/>
      <c r="T46" s="150" t="s">
        <v>183</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183</v>
      </c>
      <c r="AU46" s="107"/>
      <c r="AV46" s="108"/>
      <c r="AW46" s="108"/>
      <c r="AX46" s="108"/>
      <c r="AY46" s="108"/>
      <c r="AZ46" s="109"/>
      <c r="BA46" s="4"/>
    </row>
    <row r="47" spans="1:53" s="4" customFormat="1" x14ac:dyDescent="0.2"/>
    <row r="48" spans="1:53" ht="15" customHeight="1" x14ac:dyDescent="0.2">
      <c r="B48" s="22"/>
      <c r="C48" s="22"/>
      <c r="D48" s="26"/>
      <c r="E48" s="292" t="str">
        <f>E16</f>
        <v>Number of Residential Customers in Arrears</v>
      </c>
      <c r="F48" s="292"/>
      <c r="G48" s="292"/>
      <c r="H48" s="292"/>
      <c r="I48" s="292"/>
      <c r="J48" s="29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94" t="s">
        <v>187</v>
      </c>
      <c r="AF48" s="295"/>
      <c r="AG48" s="295"/>
      <c r="AH48" s="295"/>
      <c r="AI48" s="295"/>
      <c r="AJ48" s="296"/>
      <c r="AK48" s="4"/>
      <c r="AL48" s="159"/>
      <c r="AM48" s="295" t="str">
        <f>AM32</f>
        <v>Non-Residential Arrearage Dollars</v>
      </c>
      <c r="AN48" s="295"/>
      <c r="AO48" s="295"/>
      <c r="AP48" s="295"/>
      <c r="AQ48" s="295"/>
      <c r="AR48" s="296"/>
      <c r="AS48" s="4"/>
      <c r="AT48" s="159"/>
      <c r="AU48" s="294" t="str">
        <f>AU32</f>
        <v>Average Amount of Non-Residential Arrearage Dollars</v>
      </c>
      <c r="AV48" s="295"/>
      <c r="AW48" s="295"/>
      <c r="AX48" s="295"/>
      <c r="AY48" s="295"/>
      <c r="AZ48" s="296"/>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209">
        <v>43709</v>
      </c>
      <c r="B50" s="11" t="s">
        <v>200</v>
      </c>
      <c r="C50" s="11" t="s">
        <v>200</v>
      </c>
      <c r="D50" s="175" t="s">
        <v>202</v>
      </c>
      <c r="E50" s="11"/>
      <c r="F50" s="11"/>
      <c r="G50" s="11"/>
      <c r="H50" s="11"/>
      <c r="I50" s="11"/>
      <c r="J50" s="11"/>
      <c r="M50" s="11">
        <v>141114.35999999999</v>
      </c>
      <c r="N50" s="11">
        <v>42702.09</v>
      </c>
      <c r="O50" s="11">
        <v>150159.07</v>
      </c>
      <c r="P50" s="11"/>
      <c r="Q50" s="11"/>
      <c r="R50" s="11">
        <v>233945.64</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11"/>
      <c r="N61" s="11"/>
      <c r="O61" s="11"/>
      <c r="P61" s="11"/>
      <c r="Q61" s="11"/>
      <c r="R61" s="11"/>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98"/>
      <c r="F62" s="98"/>
      <c r="G62" s="98"/>
      <c r="H62" s="98"/>
      <c r="I62" s="98"/>
      <c r="J62" s="99"/>
      <c r="L62" s="150" t="s">
        <v>159</v>
      </c>
      <c r="M62" s="98">
        <v>141114.35999999999</v>
      </c>
      <c r="N62" s="98">
        <v>42702.09</v>
      </c>
      <c r="O62" s="98">
        <v>150159.07</v>
      </c>
      <c r="P62" s="98"/>
      <c r="Q62" s="98"/>
      <c r="R62" s="99">
        <v>233945.64</v>
      </c>
      <c r="S62" s="4"/>
      <c r="T62" s="150" t="s">
        <v>183</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90" zoomScaleNormal="90" zoomScalePageLayoutView="60" workbookViewId="0">
      <selection activeCell="AA11" sqref="AA11"/>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300" t="s">
        <v>95</v>
      </c>
      <c r="B2" s="301"/>
      <c r="C2" s="66"/>
      <c r="D2" s="66"/>
      <c r="I2" s="297" t="s">
        <v>126</v>
      </c>
      <c r="J2" s="298"/>
      <c r="K2" s="299"/>
      <c r="M2" s="300" t="s">
        <v>127</v>
      </c>
      <c r="N2" s="301"/>
      <c r="O2" s="84"/>
      <c r="P2" s="82"/>
      <c r="Q2" s="84"/>
      <c r="R2" s="84"/>
      <c r="S2" s="84"/>
      <c r="T2" s="84"/>
      <c r="V2" s="300" t="s">
        <v>104</v>
      </c>
      <c r="W2" s="301"/>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218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221</v>
      </c>
      <c r="J11" s="114" t="s">
        <v>222</v>
      </c>
      <c r="K11" s="115" t="s">
        <v>223</v>
      </c>
      <c r="M11" s="113" t="s">
        <v>224</v>
      </c>
      <c r="N11" s="114" t="s">
        <v>152</v>
      </c>
      <c r="O11" s="72"/>
      <c r="P11" s="69" t="s">
        <v>225</v>
      </c>
      <c r="Q11" s="114" t="s">
        <v>152</v>
      </c>
      <c r="R11" s="72"/>
      <c r="S11" s="69" t="s">
        <v>226</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1" t="s">
        <v>202</v>
      </c>
      <c r="E12" s="11" t="s">
        <v>206</v>
      </c>
      <c r="F12" s="11" t="s">
        <v>206</v>
      </c>
      <c r="G12" s="8" t="s">
        <v>207</v>
      </c>
      <c r="I12" s="64" t="s">
        <v>208</v>
      </c>
      <c r="J12" s="48">
        <v>87</v>
      </c>
      <c r="K12" s="112" t="s">
        <v>208</v>
      </c>
      <c r="M12" s="64"/>
      <c r="N12" s="205"/>
      <c r="P12" s="64">
        <v>6</v>
      </c>
      <c r="Q12" s="48">
        <v>0</v>
      </c>
      <c r="S12" s="64" t="s">
        <v>208</v>
      </c>
      <c r="T12" s="48">
        <v>0</v>
      </c>
      <c r="V12" s="85" t="s">
        <v>209</v>
      </c>
      <c r="W12" s="85" t="s">
        <v>210</v>
      </c>
      <c r="X12" s="85" t="s">
        <v>211</v>
      </c>
      <c r="Y12" s="191" t="s">
        <v>212</v>
      </c>
      <c r="Z12" s="85" t="s">
        <v>213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1"/>
      <c r="E14" s="11"/>
      <c r="F14" s="11"/>
      <c r="G14" s="8"/>
      <c r="I14" s="64"/>
      <c r="J14" s="48"/>
      <c r="K14" s="112"/>
      <c r="M14" s="64"/>
      <c r="N14" s="116"/>
      <c r="P14" s="64"/>
      <c r="Q14" s="48"/>
      <c r="S14" s="64"/>
      <c r="T14" s="48"/>
      <c r="V14" s="85"/>
      <c r="W14" s="85"/>
      <c r="X14" s="85"/>
      <c r="Y14" s="191"/>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2" t="s">
        <v>34</v>
      </c>
      <c r="B2" s="303"/>
      <c r="C2" s="303"/>
      <c r="D2" s="304"/>
      <c r="E2" s="111"/>
      <c r="F2" s="111"/>
      <c r="G2" s="111"/>
      <c r="H2" s="111"/>
      <c r="I2" s="4"/>
      <c r="J2" s="4"/>
      <c r="L2" s="297" t="s">
        <v>36</v>
      </c>
      <c r="M2" s="298"/>
      <c r="N2" s="299"/>
      <c r="O2" s="19"/>
      <c r="P2" s="19"/>
      <c r="Q2" s="19"/>
      <c r="R2" s="4"/>
      <c r="S2" s="4"/>
      <c r="T2" s="4"/>
      <c r="V2" s="297" t="s">
        <v>38</v>
      </c>
      <c r="W2" s="298"/>
      <c r="X2" s="298"/>
      <c r="Y2" s="299"/>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217</v>
      </c>
      <c r="B6" s="174"/>
      <c r="C6" s="174"/>
      <c r="D6" s="174"/>
      <c r="E6" s="174"/>
      <c r="F6" s="174"/>
      <c r="G6" s="174"/>
      <c r="H6" s="174"/>
      <c r="I6" s="174"/>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227</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5" t="s">
        <v>202</v>
      </c>
      <c r="F12" s="11"/>
      <c r="G12" s="193">
        <v>0</v>
      </c>
      <c r="H12" s="193">
        <v>0</v>
      </c>
      <c r="I12" s="193"/>
      <c r="J12" s="11"/>
      <c r="L12" s="11"/>
      <c r="M12" s="193">
        <v>0</v>
      </c>
      <c r="N12" s="193">
        <v>0</v>
      </c>
      <c r="O12" s="11">
        <v>0</v>
      </c>
      <c r="P12" s="193">
        <v>0</v>
      </c>
      <c r="Q12" s="193">
        <v>0</v>
      </c>
      <c r="R12" s="11">
        <v>0</v>
      </c>
      <c r="S12" s="193">
        <v>0</v>
      </c>
      <c r="T12" s="193">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3"/>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228</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205</v>
      </c>
      <c r="D25" s="11" t="s">
        <v>205</v>
      </c>
      <c r="E25" s="175" t="s">
        <v>202</v>
      </c>
      <c r="F25" s="11"/>
      <c r="G25" s="193"/>
      <c r="H25" s="193"/>
      <c r="I25" s="193"/>
      <c r="J25" s="11"/>
      <c r="L25" s="11"/>
      <c r="M25" s="193"/>
      <c r="N25" s="193"/>
      <c r="O25" s="11"/>
      <c r="P25" s="11"/>
      <c r="Q25" s="193"/>
      <c r="R25" s="11"/>
      <c r="S25" s="193"/>
      <c r="T25" s="193"/>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199" t="s">
        <v>229</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205</v>
      </c>
      <c r="D38" s="11" t="s">
        <v>205</v>
      </c>
      <c r="E38" s="175" t="s">
        <v>202</v>
      </c>
      <c r="F38" s="11" t="s">
        <v>208</v>
      </c>
      <c r="G38" s="11" t="s">
        <v>208</v>
      </c>
      <c r="H38" s="11" t="s">
        <v>208</v>
      </c>
      <c r="I38" s="11" t="s">
        <v>208</v>
      </c>
      <c r="J38" s="11" t="s">
        <v>208</v>
      </c>
      <c r="L38" s="11" t="s">
        <v>208</v>
      </c>
      <c r="M38" s="11" t="s">
        <v>208</v>
      </c>
      <c r="N38" s="11" t="s">
        <v>208</v>
      </c>
      <c r="O38" s="11" t="s">
        <v>208</v>
      </c>
      <c r="P38" s="11" t="s">
        <v>208</v>
      </c>
      <c r="Q38" s="11" t="s">
        <v>208</v>
      </c>
      <c r="R38" s="11" t="s">
        <v>208</v>
      </c>
      <c r="S38" s="11" t="s">
        <v>208</v>
      </c>
      <c r="T38" s="11" t="s">
        <v>208</v>
      </c>
      <c r="V38" s="11" t="s">
        <v>208</v>
      </c>
      <c r="W38" s="11" t="s">
        <v>208</v>
      </c>
      <c r="X38" s="11" t="s">
        <v>208</v>
      </c>
      <c r="Y38" s="11" t="s">
        <v>208</v>
      </c>
      <c r="Z38" s="11" t="s">
        <v>208</v>
      </c>
      <c r="AA38" s="11" t="s">
        <v>208</v>
      </c>
      <c r="AB38" s="11" t="s">
        <v>208</v>
      </c>
      <c r="AC38" s="11" t="s">
        <v>208</v>
      </c>
      <c r="AD38" s="11" t="s">
        <v>208</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227</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228</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229</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D12" sqref="D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97" t="s">
        <v>52</v>
      </c>
      <c r="B2" s="29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219</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05" t="s">
        <v>100</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71" t="s">
        <v>154</v>
      </c>
      <c r="B2" s="280"/>
      <c r="C2" s="280"/>
      <c r="D2" s="280"/>
      <c r="E2" s="280"/>
      <c r="F2" s="280"/>
      <c r="G2" s="280"/>
      <c r="H2" s="272"/>
      <c r="I2" s="31"/>
      <c r="J2" s="31"/>
      <c r="K2" s="31"/>
      <c r="L2" s="28"/>
      <c r="M2" s="28"/>
    </row>
    <row r="3" spans="1:13" ht="42.6" customHeight="1" thickBot="1" x14ac:dyDescent="0.25">
      <c r="A3" s="275"/>
      <c r="B3" s="282"/>
      <c r="C3" s="282"/>
      <c r="D3" s="282"/>
      <c r="E3" s="282"/>
      <c r="F3" s="282"/>
      <c r="G3" s="282"/>
      <c r="H3" s="276"/>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2024-10-04T15:23:37Z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