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TG\Common\Rates\tkaufmann\aaaRates\Nj\USF\Quarterly Reports pdf\Year 2022 - 2023\"/>
    </mc:Choice>
  </mc:AlternateContent>
  <xr:revisionPtr revIDLastSave="0" documentId="13_ncr:1_{0A747D8A-2746-4F7D-A235-2ACC3B30EA09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2023" sheetId="28" r:id="rId1"/>
  </sheets>
  <definedNames>
    <definedName name="_xlnm.Print_Area" localSheetId="0">'2023'!$A$1:$O$101</definedName>
    <definedName name="_xlnm.Print_Titles" localSheetId="0">'2023'!$1:$4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28" l="1"/>
  <c r="E11" i="28"/>
  <c r="E10" i="28"/>
  <c r="O10" i="28" s="1"/>
  <c r="D28" i="28" l="1"/>
  <c r="D24" i="28"/>
  <c r="O99" i="28" l="1"/>
  <c r="O97" i="28"/>
  <c r="O95" i="28"/>
  <c r="O94" i="28"/>
  <c r="O93" i="28"/>
  <c r="O92" i="28"/>
  <c r="O91" i="28"/>
  <c r="O90" i="28"/>
  <c r="O86" i="28"/>
  <c r="O85" i="28"/>
  <c r="O84" i="28"/>
  <c r="O83" i="28"/>
  <c r="O82" i="28"/>
  <c r="O81" i="28"/>
  <c r="O77" i="28"/>
  <c r="E75" i="28"/>
  <c r="D75" i="28"/>
  <c r="C75" i="28"/>
  <c r="E74" i="28"/>
  <c r="D74" i="28"/>
  <c r="C74" i="28"/>
  <c r="O73" i="28"/>
  <c r="O72" i="28"/>
  <c r="O71" i="28"/>
  <c r="O70" i="28"/>
  <c r="O69" i="28"/>
  <c r="O68" i="28"/>
  <c r="O67" i="28"/>
  <c r="O66" i="28"/>
  <c r="O65" i="28"/>
  <c r="O64" i="28"/>
  <c r="O63" i="28"/>
  <c r="O62" i="28"/>
  <c r="D57" i="28"/>
  <c r="C57" i="28"/>
  <c r="E56" i="28"/>
  <c r="D56" i="28"/>
  <c r="C56" i="28"/>
  <c r="O54" i="28"/>
  <c r="O52" i="28"/>
  <c r="O50" i="28"/>
  <c r="O48" i="28"/>
  <c r="O46" i="28"/>
  <c r="O44" i="28"/>
  <c r="O42" i="28"/>
  <c r="O40" i="28"/>
  <c r="O38" i="28"/>
  <c r="O36" i="28"/>
  <c r="O34" i="28"/>
  <c r="O32" i="28"/>
  <c r="O30" i="28"/>
  <c r="E57" i="28"/>
  <c r="E25" i="28"/>
  <c r="C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D25" i="28"/>
  <c r="C25" i="28"/>
  <c r="E24" i="28"/>
  <c r="O74" i="28" l="1"/>
  <c r="O75" i="28"/>
  <c r="O25" i="28"/>
  <c r="O24" i="28"/>
  <c r="O56" i="28"/>
  <c r="O28" i="28"/>
  <c r="O11" i="28"/>
</calcChain>
</file>

<file path=xl/sharedStrings.xml><?xml version="1.0" encoding="utf-8"?>
<sst xmlns="http://schemas.openxmlformats.org/spreadsheetml/2006/main" count="77" uniqueCount="55">
  <si>
    <t xml:space="preserve">Number of USF customers </t>
  </si>
  <si>
    <t>total</t>
  </si>
  <si>
    <t>Total</t>
  </si>
  <si>
    <t>Number of participants terminated for nonpayment</t>
  </si>
  <si>
    <t xml:space="preserve">Distribution of share of retail bill paid from all sources </t>
  </si>
  <si>
    <t>Distribution of share of customer responsibility paid</t>
  </si>
  <si>
    <t xml:space="preserve">Number of USF customers participating in Comfort Partners </t>
  </si>
  <si>
    <t xml:space="preserve"># Customers </t>
  </si>
  <si>
    <t>Distribution of full retail bills-dollars</t>
  </si>
  <si>
    <t>$5 to $25</t>
  </si>
  <si>
    <t>$26 to 50</t>
  </si>
  <si>
    <t>$51 to $75</t>
  </si>
  <si>
    <t>$76 to 100</t>
  </si>
  <si>
    <t>$101 to $125</t>
  </si>
  <si>
    <t>$126 to $150</t>
  </si>
  <si>
    <t>0 to $50</t>
  </si>
  <si>
    <t>$51 to $100</t>
  </si>
  <si>
    <t>$101 to $150</t>
  </si>
  <si>
    <t>$151 to $200</t>
  </si>
  <si>
    <t># Customers</t>
  </si>
  <si>
    <t># of Customers</t>
  </si>
  <si>
    <t>$201 to $300</t>
  </si>
  <si>
    <t>$301 to $400</t>
  </si>
  <si>
    <t>$401 to $500</t>
  </si>
  <si>
    <t>$1001 to $2001</t>
  </si>
  <si>
    <t>$2001 to $3000</t>
  </si>
  <si>
    <t>$3001 to $4000</t>
  </si>
  <si>
    <t>$4001 to $5000</t>
  </si>
  <si>
    <t>greater than $150</t>
  </si>
  <si>
    <t>greater than 5000</t>
  </si>
  <si>
    <t>0 to 25</t>
  </si>
  <si>
    <t>26 to 50</t>
  </si>
  <si>
    <t>51 to 75</t>
  </si>
  <si>
    <t>76 to 100</t>
  </si>
  <si>
    <t>101 to 200</t>
  </si>
  <si>
    <t>201 to 250</t>
  </si>
  <si>
    <t>250 plus</t>
  </si>
  <si>
    <t>0 to 25 %</t>
  </si>
  <si>
    <t>26% to 50%</t>
  </si>
  <si>
    <t>51% to 75%</t>
  </si>
  <si>
    <t>76% - 90%</t>
  </si>
  <si>
    <t>91% to 100%</t>
  </si>
  <si>
    <t>more than 100%</t>
  </si>
  <si>
    <t>$501 to $1000</t>
  </si>
  <si>
    <t>Program Administration Costs</t>
  </si>
  <si>
    <t>(Active @ Month End)</t>
  </si>
  <si>
    <t>Amount and distribution of Monthly USF benefits</t>
  </si>
  <si>
    <t xml:space="preserve"> </t>
  </si>
  <si>
    <t>Total dollars</t>
  </si>
  <si>
    <t>Average Cust</t>
  </si>
  <si>
    <t>Amount and distribution of Arrearage Forgiveness- dollars (Granted Quarterly)</t>
  </si>
  <si>
    <t>.</t>
  </si>
  <si>
    <t>ELIZABETHTOWN GAS COMPANY</t>
  </si>
  <si>
    <t>Notes:</t>
  </si>
  <si>
    <t>Utility USF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</si>
</sst>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-yy"/>
  </numFmts>
  <fonts count="9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/>
    <xf numFmtId="164" fontId="5" fillId="0" borderId="0" xfId="1" applyNumberFormat="1" applyFont="1"/>
    <xf numFmtId="0" fontId="4" fillId="0" borderId="0" xfId="0" applyFont="1" applyAlignment="1">
      <alignment wrapText="1"/>
    </xf>
    <xf numFmtId="165" fontId="5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5" fontId="7" fillId="0" borderId="0" xfId="0" applyNumberFormat="1" applyFont="1"/>
    <xf numFmtId="0" fontId="7" fillId="0" borderId="0" xfId="0" applyFont="1"/>
    <xf numFmtId="166" fontId="7" fillId="0" borderId="0" xfId="0" applyNumberFormat="1" applyFont="1"/>
    <xf numFmtId="164" fontId="7" fillId="0" borderId="0" xfId="1" applyNumberFormat="1" applyFont="1"/>
    <xf numFmtId="0" fontId="8" fillId="0" borderId="0" xfId="0" applyFont="1" applyAlignment="1">
      <alignment horizontal="center"/>
    </xf>
    <xf numFmtId="164" fontId="7" fillId="0" borderId="0" xfId="0" applyNumberFormat="1" applyFont="1"/>
    <xf numFmtId="17" fontId="7" fillId="0" borderId="0" xfId="0" applyNumberFormat="1" applyFont="1"/>
    <xf numFmtId="164" fontId="4" fillId="0" borderId="0" xfId="1" applyNumberFormat="1" applyFont="1"/>
    <xf numFmtId="165" fontId="7" fillId="0" borderId="0" xfId="2" applyNumberFormat="1" applyFont="1"/>
    <xf numFmtId="9" fontId="5" fillId="0" borderId="0" xfId="3" applyFont="1" applyAlignment="1">
      <alignment horizontal="right"/>
    </xf>
    <xf numFmtId="44" fontId="4" fillId="0" borderId="0" xfId="2" applyFont="1"/>
    <xf numFmtId="44" fontId="7" fillId="0" borderId="0" xfId="2" applyFont="1"/>
    <xf numFmtId="43" fontId="4" fillId="0" borderId="0" xfId="0" applyNumberFormat="1" applyFont="1"/>
    <xf numFmtId="43" fontId="7" fillId="0" borderId="0" xfId="0" applyNumberFormat="1" applyFont="1"/>
    <xf numFmtId="0" fontId="4" fillId="0" borderId="0" xfId="0" applyFont="1" applyAlignment="1">
      <alignment horizontal="left" indent="3"/>
    </xf>
    <xf numFmtId="0" fontId="1" fillId="0" borderId="0" xfId="0" applyFont="1"/>
    <xf numFmtId="165" fontId="4" fillId="0" borderId="0" xfId="2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" fontId="4" fillId="0" borderId="0" xfId="1" applyNumberFormat="1" applyFont="1" applyAlignment="1">
      <alignment horizontal="right"/>
    </xf>
    <xf numFmtId="9" fontId="4" fillId="0" borderId="0" xfId="3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AEA4-07BB-48BE-84F4-2039CB9B94FD}">
  <sheetPr>
    <pageSetUpPr fitToPage="1"/>
  </sheetPr>
  <dimension ref="A1:O102"/>
  <sheetViews>
    <sheetView tabSelected="1" zoomScaleNormal="100" workbookViewId="0"/>
  </sheetViews>
  <sheetFormatPr defaultColWidth="9.140625" defaultRowHeight="11.25" x14ac:dyDescent="0.2"/>
  <cols>
    <col min="1" max="1" width="2.5703125" style="7" bestFit="1" customWidth="1"/>
    <col min="2" max="2" width="21.7109375" style="7" bestFit="1" customWidth="1"/>
    <col min="3" max="3" width="11.7109375" style="7" customWidth="1"/>
    <col min="4" max="4" width="11.85546875" style="7" customWidth="1"/>
    <col min="5" max="5" width="12.85546875" style="7" bestFit="1" customWidth="1"/>
    <col min="6" max="6" width="13.28515625" style="7" customWidth="1"/>
    <col min="7" max="8" width="12.140625" style="7" customWidth="1"/>
    <col min="9" max="11" width="12" style="7" bestFit="1" customWidth="1"/>
    <col min="12" max="12" width="10.7109375" style="7" customWidth="1"/>
    <col min="13" max="13" width="10.7109375" style="7" bestFit="1" customWidth="1"/>
    <col min="14" max="14" width="10.85546875" style="7" customWidth="1"/>
    <col min="15" max="15" width="13.42578125" style="15" customWidth="1"/>
    <col min="16" max="16384" width="9.140625" style="7"/>
  </cols>
  <sheetData>
    <row r="1" spans="1:15" ht="18" x14ac:dyDescent="0.25">
      <c r="B1" s="18"/>
      <c r="C1" s="18"/>
      <c r="D1" s="18"/>
      <c r="E1" s="18"/>
      <c r="F1" s="18"/>
      <c r="G1" s="18" t="s">
        <v>52</v>
      </c>
      <c r="H1" s="18"/>
      <c r="I1" s="18"/>
      <c r="J1" s="18"/>
      <c r="K1" s="18"/>
      <c r="L1" s="18"/>
      <c r="M1" s="18"/>
      <c r="N1" s="18"/>
    </row>
    <row r="2" spans="1:15" ht="18" x14ac:dyDescent="0.25">
      <c r="B2" s="18"/>
      <c r="C2" s="18"/>
      <c r="D2" s="18"/>
      <c r="E2" s="18"/>
      <c r="F2" s="18"/>
      <c r="G2" s="18" t="s">
        <v>54</v>
      </c>
      <c r="H2" s="18"/>
      <c r="I2" s="18"/>
      <c r="J2" s="18"/>
      <c r="K2" s="18"/>
      <c r="L2" s="18"/>
      <c r="M2" s="18"/>
      <c r="N2" s="18"/>
    </row>
    <row r="3" spans="1:15" ht="18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s="15" customFormat="1" x14ac:dyDescent="0.2">
      <c r="C4" s="20">
        <v>44835</v>
      </c>
      <c r="D4" s="20">
        <v>44866</v>
      </c>
      <c r="E4" s="20">
        <v>44896</v>
      </c>
      <c r="F4" s="20">
        <v>44927</v>
      </c>
      <c r="G4" s="20">
        <v>44958</v>
      </c>
      <c r="H4" s="20">
        <v>44986</v>
      </c>
      <c r="I4" s="20">
        <v>45017</v>
      </c>
      <c r="J4" s="20">
        <v>45047</v>
      </c>
      <c r="K4" s="20">
        <v>45078</v>
      </c>
      <c r="L4" s="20">
        <v>45108</v>
      </c>
      <c r="M4" s="20">
        <v>45139</v>
      </c>
      <c r="N4" s="20">
        <v>45170</v>
      </c>
      <c r="O4" s="15" t="s">
        <v>48</v>
      </c>
    </row>
    <row r="5" spans="1:15" s="15" customFormat="1" x14ac:dyDescent="0.2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" t="s">
        <v>49</v>
      </c>
    </row>
    <row r="6" spans="1:15" x14ac:dyDescent="0.2">
      <c r="A6" s="7">
        <v>1</v>
      </c>
      <c r="B6" s="7" t="s">
        <v>0</v>
      </c>
      <c r="C6" s="21">
        <v>15089</v>
      </c>
      <c r="D6" s="21">
        <v>14795</v>
      </c>
      <c r="E6" s="21">
        <v>12420</v>
      </c>
      <c r="F6" s="8"/>
      <c r="G6" s="8"/>
      <c r="H6" s="8"/>
      <c r="I6" s="8"/>
      <c r="J6" s="8"/>
      <c r="K6" s="8"/>
      <c r="L6" s="8"/>
      <c r="M6" s="8"/>
      <c r="N6" s="8"/>
      <c r="O6" s="19">
        <f>SUM(C6:N6)/COUNT(C6:N6)</f>
        <v>14101.333333333334</v>
      </c>
    </row>
    <row r="7" spans="1:15" x14ac:dyDescent="0.2">
      <c r="B7" s="7" t="s">
        <v>45</v>
      </c>
      <c r="C7" s="21"/>
      <c r="D7" s="21"/>
      <c r="E7" s="21"/>
      <c r="F7" s="8"/>
      <c r="G7" s="8"/>
      <c r="H7" s="8"/>
      <c r="I7" s="8"/>
      <c r="J7" s="8"/>
      <c r="K7" s="8"/>
      <c r="L7" s="8"/>
      <c r="M7" s="8"/>
      <c r="N7" s="8"/>
    </row>
    <row r="8" spans="1:15" ht="22.5" x14ac:dyDescent="0.2">
      <c r="A8" s="7">
        <v>2</v>
      </c>
      <c r="B8" s="9" t="s">
        <v>46</v>
      </c>
      <c r="C8" s="29"/>
      <c r="D8" s="29"/>
      <c r="E8" s="29"/>
      <c r="F8"/>
      <c r="G8"/>
      <c r="H8"/>
      <c r="I8"/>
      <c r="J8"/>
      <c r="K8"/>
      <c r="L8"/>
      <c r="M8"/>
      <c r="N8"/>
    </row>
    <row r="9" spans="1:15" ht="12.75" x14ac:dyDescent="0.2">
      <c r="B9" s="9" t="s">
        <v>7</v>
      </c>
      <c r="C9" s="29"/>
      <c r="D9" s="29"/>
      <c r="E9" s="29"/>
      <c r="F9"/>
      <c r="G9"/>
      <c r="H9"/>
      <c r="I9"/>
      <c r="J9"/>
      <c r="K9"/>
      <c r="L9"/>
      <c r="M9"/>
      <c r="N9"/>
    </row>
    <row r="10" spans="1:15" x14ac:dyDescent="0.2">
      <c r="B10" s="3" t="s">
        <v>9</v>
      </c>
      <c r="C10" s="30">
        <v>70333.290000000008</v>
      </c>
      <c r="D10" s="30">
        <v>70430.829999999987</v>
      </c>
      <c r="E10" s="30">
        <f>-4865.13+40375+25713.65</f>
        <v>61223.520000000004</v>
      </c>
      <c r="F10" s="10"/>
      <c r="G10" s="10"/>
      <c r="H10" s="10"/>
      <c r="I10" s="10"/>
      <c r="J10" s="10"/>
      <c r="K10" s="10"/>
      <c r="L10" s="10"/>
      <c r="M10" s="10"/>
      <c r="N10" s="10"/>
      <c r="O10" s="22">
        <f>SUM(C10:N10)</f>
        <v>201987.64</v>
      </c>
    </row>
    <row r="11" spans="1:15" x14ac:dyDescent="0.2">
      <c r="C11" s="31">
        <v>11098</v>
      </c>
      <c r="D11" s="31">
        <v>11523</v>
      </c>
      <c r="E11" s="31">
        <f>8075+1805</f>
        <v>9880</v>
      </c>
      <c r="F11" s="12"/>
      <c r="G11" s="12"/>
      <c r="H11" s="12"/>
      <c r="I11" s="12"/>
      <c r="J11" s="12"/>
      <c r="K11" s="12"/>
      <c r="L11" s="12"/>
      <c r="M11" s="12"/>
      <c r="N11" s="12"/>
      <c r="O11" s="19">
        <f>SUM(C11:N11)/COUNT(C11:N11)</f>
        <v>10833.666666666666</v>
      </c>
    </row>
    <row r="12" spans="1:15" x14ac:dyDescent="0.2">
      <c r="B12" s="3" t="s">
        <v>10</v>
      </c>
      <c r="C12" s="30">
        <v>48122.45</v>
      </c>
      <c r="D12" s="30">
        <v>48810.07</v>
      </c>
      <c r="E12" s="30">
        <v>41338.519999999997</v>
      </c>
      <c r="F12" s="10"/>
      <c r="G12" s="10"/>
      <c r="H12" s="10"/>
      <c r="I12" s="10"/>
      <c r="J12" s="10"/>
      <c r="K12" s="10"/>
      <c r="L12" s="10"/>
      <c r="M12" s="10"/>
      <c r="N12" s="10"/>
      <c r="O12" s="22">
        <f>SUM(C12:N12)</f>
        <v>138271.03999999998</v>
      </c>
    </row>
    <row r="13" spans="1:15" x14ac:dyDescent="0.2">
      <c r="C13" s="31">
        <v>1332</v>
      </c>
      <c r="D13" s="31">
        <v>1350</v>
      </c>
      <c r="E13" s="31">
        <v>1145</v>
      </c>
      <c r="F13" s="12"/>
      <c r="G13" s="12"/>
      <c r="H13" s="12"/>
      <c r="I13" s="12"/>
      <c r="J13" s="12"/>
      <c r="K13" s="12"/>
      <c r="L13" s="12"/>
      <c r="M13" s="12"/>
      <c r="N13" s="12"/>
      <c r="O13" s="19">
        <f>SUM(C13:N13)/COUNT(C13:N13)</f>
        <v>1275.6666666666667</v>
      </c>
    </row>
    <row r="14" spans="1:15" x14ac:dyDescent="0.2">
      <c r="B14" s="3" t="s">
        <v>11</v>
      </c>
      <c r="C14" s="30">
        <v>36823.440000000002</v>
      </c>
      <c r="D14" s="30">
        <v>36647.39</v>
      </c>
      <c r="E14" s="30">
        <v>31288.720000000001</v>
      </c>
      <c r="F14" s="10"/>
      <c r="G14" s="10"/>
      <c r="H14" s="10"/>
      <c r="I14" s="10"/>
      <c r="J14" s="10"/>
      <c r="K14" s="10"/>
      <c r="L14" s="10"/>
      <c r="M14" s="10"/>
      <c r="N14" s="10"/>
      <c r="O14" s="22">
        <f>SUM(C14:N14)</f>
        <v>104759.55</v>
      </c>
    </row>
    <row r="15" spans="1:15" x14ac:dyDescent="0.2">
      <c r="C15" s="31">
        <v>611</v>
      </c>
      <c r="D15" s="31">
        <v>606</v>
      </c>
      <c r="E15" s="31">
        <v>517</v>
      </c>
      <c r="F15" s="12"/>
      <c r="G15" s="12"/>
      <c r="H15" s="12"/>
      <c r="I15" s="12"/>
      <c r="J15" s="12"/>
      <c r="K15" s="12"/>
      <c r="L15" s="12"/>
      <c r="M15" s="12"/>
      <c r="N15" s="12"/>
      <c r="O15" s="19">
        <f>SUM(C15:N15)/COUNT(C15:N15)</f>
        <v>578</v>
      </c>
    </row>
    <row r="16" spans="1:15" x14ac:dyDescent="0.2">
      <c r="B16" s="3" t="s">
        <v>12</v>
      </c>
      <c r="C16" s="30">
        <v>14341.36</v>
      </c>
      <c r="D16" s="30">
        <v>14096.04</v>
      </c>
      <c r="E16" s="30">
        <v>12846.41</v>
      </c>
      <c r="F16" s="10"/>
      <c r="G16" s="10"/>
      <c r="H16" s="10"/>
      <c r="I16" s="10"/>
      <c r="J16" s="10"/>
      <c r="K16" s="10"/>
      <c r="L16" s="10"/>
      <c r="M16" s="10"/>
      <c r="N16" s="10"/>
      <c r="O16" s="22">
        <f>SUM(C16:N16)</f>
        <v>41283.81</v>
      </c>
    </row>
    <row r="17" spans="1:15" x14ac:dyDescent="0.2">
      <c r="C17" s="31">
        <v>170</v>
      </c>
      <c r="D17" s="31">
        <v>166</v>
      </c>
      <c r="E17" s="31">
        <v>152</v>
      </c>
      <c r="F17" s="12"/>
      <c r="G17" s="12"/>
      <c r="H17" s="12"/>
      <c r="I17" s="12"/>
      <c r="J17" s="12"/>
      <c r="K17" s="12"/>
      <c r="L17" s="12"/>
      <c r="M17" s="12"/>
      <c r="N17" s="12"/>
      <c r="O17" s="19">
        <f>SUM(C17:N17)/COUNT(C17:N17)</f>
        <v>162.66666666666666</v>
      </c>
    </row>
    <row r="18" spans="1:15" x14ac:dyDescent="0.2">
      <c r="B18" s="3" t="s">
        <v>13</v>
      </c>
      <c r="C18" s="30">
        <v>7962.35</v>
      </c>
      <c r="D18" s="30">
        <v>7848.16</v>
      </c>
      <c r="E18" s="30">
        <v>6166.23</v>
      </c>
      <c r="F18" s="10"/>
      <c r="G18" s="10"/>
      <c r="H18" s="10"/>
      <c r="I18" s="10"/>
      <c r="J18" s="10"/>
      <c r="K18" s="10"/>
      <c r="L18" s="10"/>
      <c r="M18" s="10"/>
      <c r="N18" s="10"/>
      <c r="O18" s="22">
        <f>SUM(C18:N18)</f>
        <v>21976.739999999998</v>
      </c>
    </row>
    <row r="19" spans="1:15" x14ac:dyDescent="0.2">
      <c r="C19" s="31">
        <v>72</v>
      </c>
      <c r="D19" s="31">
        <v>71</v>
      </c>
      <c r="E19" s="31">
        <v>56</v>
      </c>
      <c r="F19" s="12"/>
      <c r="G19" s="12"/>
      <c r="H19" s="12"/>
      <c r="I19" s="12"/>
      <c r="J19" s="12"/>
      <c r="K19" s="12"/>
      <c r="L19" s="12"/>
      <c r="M19" s="12"/>
      <c r="N19" s="12"/>
      <c r="O19" s="19">
        <f>SUM(C19:N19)/COUNT(C19:N19)</f>
        <v>66.333333333333329</v>
      </c>
    </row>
    <row r="20" spans="1:15" x14ac:dyDescent="0.2">
      <c r="B20" s="3" t="s">
        <v>14</v>
      </c>
      <c r="C20" s="30">
        <v>3659.29</v>
      </c>
      <c r="D20" s="30">
        <v>2970.13</v>
      </c>
      <c r="E20" s="30">
        <v>2567.12</v>
      </c>
      <c r="F20" s="10"/>
      <c r="G20" s="10"/>
      <c r="H20" s="10"/>
      <c r="I20" s="10"/>
      <c r="J20" s="10"/>
      <c r="K20" s="10"/>
      <c r="L20" s="10"/>
      <c r="M20" s="10"/>
      <c r="N20" s="10"/>
      <c r="O20" s="22">
        <f>SUM(C20:N20)</f>
        <v>9196.5400000000009</v>
      </c>
    </row>
    <row r="21" spans="1:15" x14ac:dyDescent="0.2">
      <c r="C21" s="31">
        <v>27</v>
      </c>
      <c r="D21" s="31">
        <v>22</v>
      </c>
      <c r="E21" s="31">
        <v>19</v>
      </c>
      <c r="F21" s="12"/>
      <c r="G21" s="12"/>
      <c r="H21" s="12"/>
      <c r="I21" s="12"/>
      <c r="J21" s="12"/>
      <c r="K21" s="12"/>
      <c r="L21" s="12"/>
      <c r="M21" s="12"/>
      <c r="N21" s="12"/>
      <c r="O21" s="19">
        <f>SUM(C21:N21)/COUNT(C21:N21)</f>
        <v>22.666666666666668</v>
      </c>
    </row>
    <row r="22" spans="1:15" x14ac:dyDescent="0.2">
      <c r="B22" s="3" t="s">
        <v>28</v>
      </c>
      <c r="C22" s="30">
        <v>3158.5499999999997</v>
      </c>
      <c r="D22" s="30">
        <v>2915.3399999999997</v>
      </c>
      <c r="E22" s="30">
        <v>2423.3000000000002</v>
      </c>
      <c r="F22" s="10"/>
      <c r="G22" s="10"/>
      <c r="H22" s="10"/>
      <c r="I22" s="10"/>
      <c r="J22" s="10"/>
      <c r="K22" s="10"/>
      <c r="L22" s="10"/>
      <c r="M22" s="10"/>
      <c r="N22" s="10"/>
      <c r="O22" s="22">
        <f>SUM(C22:N22)</f>
        <v>8497.1899999999987</v>
      </c>
    </row>
    <row r="23" spans="1:15" x14ac:dyDescent="0.2">
      <c r="C23" s="31">
        <v>18</v>
      </c>
      <c r="D23" s="31">
        <v>16</v>
      </c>
      <c r="E23" s="31">
        <v>11</v>
      </c>
      <c r="F23" s="12"/>
      <c r="G23" s="12"/>
      <c r="H23" s="12"/>
      <c r="I23" s="12"/>
      <c r="J23" s="12"/>
      <c r="K23" s="12"/>
      <c r="L23" s="12"/>
      <c r="M23" s="12"/>
      <c r="N23" s="12"/>
      <c r="O23" s="19">
        <f>SUM(C23:N23)/COUNT(C23:N23)</f>
        <v>15</v>
      </c>
    </row>
    <row r="24" spans="1:15" x14ac:dyDescent="0.2">
      <c r="B24" s="4" t="s">
        <v>1</v>
      </c>
      <c r="C24" s="14">
        <f t="shared" ref="C24:E25" si="0">C10+C12+C14+C16+C18+C20+C22</f>
        <v>184400.72999999998</v>
      </c>
      <c r="D24" s="14">
        <f t="shared" si="0"/>
        <v>183717.96</v>
      </c>
      <c r="E24" s="14">
        <f t="shared" si="0"/>
        <v>157853.82</v>
      </c>
      <c r="F24" s="14"/>
      <c r="G24" s="14"/>
      <c r="H24" s="14"/>
      <c r="I24" s="14"/>
      <c r="J24" s="14"/>
      <c r="K24" s="14"/>
      <c r="L24" s="14"/>
      <c r="M24" s="14"/>
      <c r="N24" s="14"/>
      <c r="O24" s="22">
        <f>SUM(C24:N24)</f>
        <v>525972.51</v>
      </c>
    </row>
    <row r="25" spans="1:15" x14ac:dyDescent="0.2">
      <c r="C25" s="17">
        <f t="shared" si="0"/>
        <v>13328</v>
      </c>
      <c r="D25" s="17">
        <f t="shared" si="0"/>
        <v>13754</v>
      </c>
      <c r="E25" s="17">
        <f t="shared" si="0"/>
        <v>11780</v>
      </c>
      <c r="F25" s="17"/>
      <c r="G25" s="17"/>
      <c r="H25" s="17"/>
      <c r="I25" s="17"/>
      <c r="J25" s="17"/>
      <c r="K25" s="17"/>
      <c r="L25" s="17"/>
      <c r="M25" s="17"/>
      <c r="N25" s="17"/>
      <c r="O25" s="19">
        <f>SUM(C25:N25)/COUNT(C25:N25)</f>
        <v>12954</v>
      </c>
    </row>
    <row r="26" spans="1:15" ht="33.75" x14ac:dyDescent="0.2">
      <c r="A26" s="7">
        <v>3</v>
      </c>
      <c r="B26" s="9" t="s">
        <v>50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 t="s">
        <v>47</v>
      </c>
    </row>
    <row r="27" spans="1:15" x14ac:dyDescent="0.2">
      <c r="B27" s="9" t="s">
        <v>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9" t="s">
        <v>47</v>
      </c>
    </row>
    <row r="28" spans="1:15" x14ac:dyDescent="0.2">
      <c r="B28" s="6" t="s">
        <v>30</v>
      </c>
      <c r="C28" s="30">
        <v>2159.4299999999998</v>
      </c>
      <c r="D28" s="30">
        <f>4.52+3093.5</f>
        <v>3098.02</v>
      </c>
      <c r="E28" s="30">
        <v>4790.83</v>
      </c>
      <c r="F28" s="10"/>
      <c r="G28" s="10"/>
      <c r="H28" s="10"/>
      <c r="I28" s="10"/>
      <c r="J28" s="10"/>
      <c r="K28" s="10"/>
      <c r="L28" s="10"/>
      <c r="M28" s="10"/>
      <c r="N28" s="10"/>
      <c r="O28" s="22">
        <f>SUM(C28:N28)</f>
        <v>10048.279999999999</v>
      </c>
    </row>
    <row r="29" spans="1:15" x14ac:dyDescent="0.2">
      <c r="C29" s="31">
        <v>185</v>
      </c>
      <c r="D29" s="31">
        <v>276</v>
      </c>
      <c r="E29" s="31">
        <v>419</v>
      </c>
      <c r="F29" s="12"/>
      <c r="G29" s="12"/>
      <c r="H29" s="12"/>
      <c r="I29" s="12"/>
      <c r="J29" s="12"/>
      <c r="K29" s="12"/>
      <c r="L29" s="12"/>
      <c r="M29" s="12"/>
      <c r="N29" s="12"/>
      <c r="O29" s="19"/>
    </row>
    <row r="30" spans="1:15" x14ac:dyDescent="0.2">
      <c r="B30" s="3" t="s">
        <v>31</v>
      </c>
      <c r="C30" s="30">
        <v>1735.84</v>
      </c>
      <c r="D30" s="30">
        <v>2330.6799999999998</v>
      </c>
      <c r="E30" s="30">
        <v>3379.64</v>
      </c>
      <c r="F30" s="10"/>
      <c r="G30" s="10"/>
      <c r="H30" s="10"/>
      <c r="I30" s="10"/>
      <c r="J30" s="10"/>
      <c r="K30" s="10"/>
      <c r="L30" s="10"/>
      <c r="M30" s="10"/>
      <c r="N30" s="10"/>
      <c r="O30" s="22">
        <f>SUM(C30:N30)</f>
        <v>7446.16</v>
      </c>
    </row>
    <row r="31" spans="1:15" x14ac:dyDescent="0.2">
      <c r="C31" s="31">
        <v>45</v>
      </c>
      <c r="D31" s="31">
        <v>63</v>
      </c>
      <c r="E31" s="31">
        <v>94</v>
      </c>
      <c r="F31" s="12"/>
      <c r="G31" s="12"/>
      <c r="H31" s="12"/>
      <c r="I31" s="12"/>
      <c r="J31" s="12"/>
      <c r="K31" s="12"/>
      <c r="L31" s="12"/>
      <c r="M31" s="12"/>
      <c r="N31" s="12"/>
      <c r="O31" s="19"/>
    </row>
    <row r="32" spans="1:15" x14ac:dyDescent="0.2">
      <c r="B32" s="3" t="s">
        <v>32</v>
      </c>
      <c r="C32" s="30">
        <v>1898.43</v>
      </c>
      <c r="D32" s="30">
        <v>2676.28</v>
      </c>
      <c r="E32" s="30">
        <v>3951.84</v>
      </c>
      <c r="F32" s="10"/>
      <c r="G32" s="10"/>
      <c r="H32" s="10"/>
      <c r="I32" s="10"/>
      <c r="J32" s="10"/>
      <c r="K32" s="10"/>
      <c r="L32" s="10"/>
      <c r="M32" s="10"/>
      <c r="N32" s="10"/>
      <c r="O32" s="22">
        <f>SUM(C32:N32)</f>
        <v>8526.5499999999993</v>
      </c>
    </row>
    <row r="33" spans="2:15" x14ac:dyDescent="0.2">
      <c r="C33" s="31">
        <v>32</v>
      </c>
      <c r="D33" s="31">
        <v>43</v>
      </c>
      <c r="E33" s="31">
        <v>67</v>
      </c>
      <c r="F33" s="12"/>
      <c r="G33" s="12"/>
      <c r="H33" s="12"/>
      <c r="I33" s="12"/>
      <c r="J33" s="12"/>
      <c r="K33" s="12"/>
      <c r="L33" s="12"/>
      <c r="M33" s="12"/>
      <c r="N33" s="12"/>
      <c r="O33" s="19"/>
    </row>
    <row r="34" spans="2:15" x14ac:dyDescent="0.2">
      <c r="B34" s="3" t="s">
        <v>33</v>
      </c>
      <c r="C34" s="30">
        <v>1616.8</v>
      </c>
      <c r="D34" s="30">
        <v>2555.5700000000002</v>
      </c>
      <c r="E34" s="30">
        <v>1820.57</v>
      </c>
      <c r="F34" s="10"/>
      <c r="G34" s="10"/>
      <c r="H34" s="10"/>
      <c r="I34" s="10"/>
      <c r="J34" s="10"/>
      <c r="K34" s="10"/>
      <c r="L34" s="10"/>
      <c r="M34" s="10"/>
      <c r="N34" s="10"/>
      <c r="O34" s="22">
        <f>SUM(C34:N34)</f>
        <v>5992.94</v>
      </c>
    </row>
    <row r="35" spans="2:15" x14ac:dyDescent="0.2">
      <c r="C35" s="31">
        <v>19</v>
      </c>
      <c r="D35" s="31">
        <v>29</v>
      </c>
      <c r="E35" s="31">
        <v>21</v>
      </c>
      <c r="F35" s="12"/>
      <c r="G35" s="12"/>
      <c r="H35" s="12"/>
      <c r="I35" s="12"/>
      <c r="J35" s="12"/>
      <c r="K35" s="12"/>
      <c r="L35" s="12"/>
      <c r="M35" s="12"/>
      <c r="N35" s="12"/>
      <c r="O35" s="19"/>
    </row>
    <row r="36" spans="2:15" x14ac:dyDescent="0.2">
      <c r="B36" s="6" t="s">
        <v>34</v>
      </c>
      <c r="C36" s="30">
        <v>4570.8500000000004</v>
      </c>
      <c r="D36" s="30">
        <v>4158.79</v>
      </c>
      <c r="E36" s="30">
        <v>5106.8100000000004</v>
      </c>
      <c r="F36" s="10"/>
      <c r="G36" s="10"/>
      <c r="H36" s="10"/>
      <c r="I36" s="10"/>
      <c r="J36" s="10"/>
      <c r="K36" s="10"/>
      <c r="L36" s="10"/>
      <c r="M36" s="10"/>
      <c r="N36" s="10"/>
      <c r="O36" s="22">
        <f>SUM(C36:N36)</f>
        <v>13836.45</v>
      </c>
    </row>
    <row r="37" spans="2:15" x14ac:dyDescent="0.2">
      <c r="C37" s="31">
        <v>35</v>
      </c>
      <c r="D37" s="31">
        <v>31</v>
      </c>
      <c r="E37" s="31">
        <v>38</v>
      </c>
      <c r="F37" s="12"/>
      <c r="G37" s="12"/>
      <c r="H37" s="12"/>
      <c r="I37" s="12"/>
      <c r="J37" s="12"/>
      <c r="K37" s="12"/>
      <c r="L37" s="12"/>
      <c r="M37" s="12"/>
      <c r="N37" s="12"/>
      <c r="O37" s="19"/>
    </row>
    <row r="38" spans="2:15" x14ac:dyDescent="0.2">
      <c r="B38" s="3" t="s">
        <v>21</v>
      </c>
      <c r="C38" s="30">
        <v>1907.59</v>
      </c>
      <c r="D38" s="30">
        <v>3081.34</v>
      </c>
      <c r="E38" s="30">
        <v>6317.3</v>
      </c>
      <c r="F38" s="10"/>
      <c r="G38" s="10"/>
      <c r="H38" s="10"/>
      <c r="I38" s="10"/>
      <c r="J38" s="10"/>
      <c r="K38" s="10"/>
      <c r="L38" s="10"/>
      <c r="M38" s="10"/>
      <c r="N38" s="10"/>
      <c r="O38" s="22">
        <f>SUM(C38:N38)</f>
        <v>11306.23</v>
      </c>
    </row>
    <row r="39" spans="2:15" x14ac:dyDescent="0.2">
      <c r="C39" s="31">
        <v>8</v>
      </c>
      <c r="D39" s="31">
        <v>13</v>
      </c>
      <c r="E39" s="31">
        <v>27</v>
      </c>
      <c r="F39" s="12"/>
      <c r="G39" s="12"/>
      <c r="H39" s="12"/>
      <c r="I39" s="12"/>
      <c r="J39" s="12"/>
      <c r="K39" s="12"/>
      <c r="L39" s="12"/>
      <c r="M39" s="12"/>
      <c r="N39" s="12"/>
      <c r="O39" s="19"/>
    </row>
    <row r="40" spans="2:15" x14ac:dyDescent="0.2">
      <c r="B40" s="3" t="s">
        <v>22</v>
      </c>
      <c r="C40" s="30">
        <v>1031.45</v>
      </c>
      <c r="D40" s="30">
        <v>1732.73</v>
      </c>
      <c r="E40" s="30">
        <v>1394.07</v>
      </c>
      <c r="F40" s="10"/>
      <c r="G40" s="10"/>
      <c r="H40" s="10"/>
      <c r="I40" s="10"/>
      <c r="J40" s="10"/>
      <c r="K40" s="10"/>
      <c r="L40" s="10"/>
      <c r="M40" s="10"/>
      <c r="N40" s="10"/>
      <c r="O40" s="22">
        <f>SUM(C40:N40)</f>
        <v>4158.25</v>
      </c>
    </row>
    <row r="41" spans="2:15" x14ac:dyDescent="0.2">
      <c r="C41" s="31">
        <v>3</v>
      </c>
      <c r="D41" s="31">
        <v>5</v>
      </c>
      <c r="E41" s="31">
        <v>4</v>
      </c>
      <c r="F41" s="12"/>
      <c r="G41" s="12"/>
      <c r="H41" s="12"/>
      <c r="I41" s="12"/>
      <c r="J41" s="12"/>
      <c r="K41" s="12"/>
      <c r="L41" s="12"/>
      <c r="M41" s="12"/>
      <c r="N41" s="12"/>
      <c r="O41" s="19"/>
    </row>
    <row r="42" spans="2:15" x14ac:dyDescent="0.2">
      <c r="B42" s="3" t="s">
        <v>23</v>
      </c>
      <c r="C42" s="30">
        <v>406.29</v>
      </c>
      <c r="D42" s="30">
        <v>406.29</v>
      </c>
      <c r="E42" s="30"/>
      <c r="F42" s="10"/>
      <c r="G42" s="10"/>
      <c r="H42" s="10"/>
      <c r="I42" s="10"/>
      <c r="J42" s="10"/>
      <c r="K42" s="10"/>
      <c r="L42" s="10"/>
      <c r="M42" s="10"/>
      <c r="N42" s="10"/>
      <c r="O42" s="22">
        <f>SUM(C42:N42)</f>
        <v>812.58</v>
      </c>
    </row>
    <row r="43" spans="2:15" x14ac:dyDescent="0.2">
      <c r="C43" s="31">
        <v>1</v>
      </c>
      <c r="D43" s="31">
        <v>1</v>
      </c>
      <c r="E43" s="31"/>
      <c r="F43" s="12"/>
      <c r="G43" s="12"/>
      <c r="H43" s="12"/>
      <c r="I43" s="12"/>
      <c r="J43" s="12"/>
      <c r="K43" s="12"/>
      <c r="L43" s="12"/>
      <c r="M43" s="12"/>
      <c r="N43" s="12"/>
      <c r="O43" s="19"/>
    </row>
    <row r="44" spans="2:15" x14ac:dyDescent="0.2">
      <c r="B44" s="3" t="s">
        <v>43</v>
      </c>
      <c r="C44" s="30">
        <v>629.12</v>
      </c>
      <c r="D44" s="30">
        <v>629.12</v>
      </c>
      <c r="E44" s="30">
        <v>629.12</v>
      </c>
      <c r="F44" s="10"/>
      <c r="G44" s="10"/>
      <c r="H44" s="10"/>
      <c r="I44" s="10"/>
      <c r="J44" s="10"/>
      <c r="K44" s="10"/>
      <c r="L44" s="10"/>
      <c r="M44" s="10"/>
      <c r="N44" s="10"/>
      <c r="O44" s="22">
        <f>SUM(C44:N44)</f>
        <v>1887.3600000000001</v>
      </c>
    </row>
    <row r="45" spans="2:15" x14ac:dyDescent="0.2">
      <c r="C45" s="31">
        <v>1</v>
      </c>
      <c r="D45" s="31">
        <v>1</v>
      </c>
      <c r="E45" s="31">
        <v>1</v>
      </c>
      <c r="F45" s="12"/>
      <c r="G45" s="12"/>
      <c r="H45" s="12"/>
      <c r="I45" s="12"/>
      <c r="J45" s="12"/>
      <c r="K45" s="12"/>
      <c r="L45" s="12"/>
      <c r="M45" s="12"/>
      <c r="N45" s="12"/>
      <c r="O45" s="19"/>
    </row>
    <row r="46" spans="2:15" x14ac:dyDescent="0.2">
      <c r="B46" s="3" t="s">
        <v>24</v>
      </c>
      <c r="C46" s="30"/>
      <c r="D46" s="30"/>
      <c r="E46" s="30"/>
      <c r="F46" s="10"/>
      <c r="G46" s="10"/>
      <c r="H46" s="10"/>
      <c r="I46" s="10"/>
      <c r="J46" s="10"/>
      <c r="K46" s="10"/>
      <c r="L46" s="10"/>
      <c r="M46" s="10"/>
      <c r="N46" s="10"/>
      <c r="O46" s="22">
        <f>SUM(C46:N46)</f>
        <v>0</v>
      </c>
    </row>
    <row r="47" spans="2:15" x14ac:dyDescent="0.2">
      <c r="C47" s="31"/>
      <c r="D47" s="31"/>
      <c r="E47" s="31"/>
      <c r="F47" s="12"/>
      <c r="G47" s="12"/>
      <c r="H47" s="12"/>
      <c r="I47" s="12"/>
      <c r="J47" s="12"/>
      <c r="K47" s="12"/>
      <c r="L47" s="12"/>
      <c r="M47" s="12"/>
      <c r="N47" s="12"/>
      <c r="O47" s="19"/>
    </row>
    <row r="48" spans="2:15" x14ac:dyDescent="0.2">
      <c r="B48" s="3" t="s">
        <v>25</v>
      </c>
      <c r="C48" s="30"/>
      <c r="D48" s="30"/>
      <c r="E48" s="30"/>
      <c r="F48" s="10"/>
      <c r="G48" s="10"/>
      <c r="H48" s="10"/>
      <c r="I48" s="10"/>
      <c r="J48" s="10"/>
      <c r="K48" s="10"/>
      <c r="L48" s="10"/>
      <c r="M48" s="10"/>
      <c r="N48" s="10"/>
      <c r="O48" s="22">
        <f>SUM(C48:N48)</f>
        <v>0</v>
      </c>
    </row>
    <row r="49" spans="1:15" x14ac:dyDescent="0.2">
      <c r="C49" s="31"/>
      <c r="D49" s="31"/>
      <c r="E49" s="31"/>
      <c r="F49" s="12"/>
      <c r="G49" s="12"/>
      <c r="H49" s="12"/>
      <c r="I49" s="12"/>
      <c r="J49" s="12"/>
      <c r="K49" s="12"/>
      <c r="L49" s="12"/>
      <c r="M49" s="12"/>
      <c r="N49" s="12"/>
      <c r="O49" s="19"/>
    </row>
    <row r="50" spans="1:15" x14ac:dyDescent="0.2">
      <c r="B50" s="3" t="s">
        <v>26</v>
      </c>
      <c r="C50" s="30"/>
      <c r="D50" s="30"/>
      <c r="E50" s="30"/>
      <c r="F50" s="10"/>
      <c r="G50" s="10"/>
      <c r="H50" s="10"/>
      <c r="I50" s="10"/>
      <c r="J50" s="10"/>
      <c r="K50" s="10"/>
      <c r="L50" s="10"/>
      <c r="M50" s="10"/>
      <c r="N50" s="10"/>
      <c r="O50" s="22">
        <f>SUM(C50:N50)</f>
        <v>0</v>
      </c>
    </row>
    <row r="51" spans="1:15" x14ac:dyDescent="0.2">
      <c r="C51" s="31"/>
      <c r="D51" s="31"/>
      <c r="E51" s="31"/>
      <c r="F51" s="12"/>
      <c r="G51" s="12"/>
      <c r="H51" s="12"/>
      <c r="I51" s="12"/>
      <c r="J51" s="12"/>
      <c r="K51" s="12"/>
      <c r="L51" s="12"/>
      <c r="M51" s="12"/>
      <c r="N51" s="12"/>
      <c r="O51" s="19"/>
    </row>
    <row r="52" spans="1:15" x14ac:dyDescent="0.2">
      <c r="B52" s="3" t="s">
        <v>27</v>
      </c>
      <c r="C52" s="30"/>
      <c r="D52" s="30"/>
      <c r="E52" s="30"/>
      <c r="F52" s="10"/>
      <c r="G52" s="10"/>
      <c r="H52" s="10"/>
      <c r="I52" s="10"/>
      <c r="J52" s="10"/>
      <c r="K52" s="10"/>
      <c r="L52" s="10"/>
      <c r="M52" s="10"/>
      <c r="N52" s="10"/>
      <c r="O52" s="22">
        <f>SUM(C52:N52)</f>
        <v>0</v>
      </c>
    </row>
    <row r="53" spans="1:15" x14ac:dyDescent="0.2">
      <c r="C53" s="31"/>
      <c r="D53" s="31"/>
      <c r="E53" s="31"/>
      <c r="F53" s="12"/>
      <c r="G53" s="12"/>
      <c r="H53" s="12"/>
      <c r="I53" s="12"/>
      <c r="J53" s="12"/>
      <c r="K53" s="12"/>
      <c r="L53" s="12"/>
      <c r="M53" s="12"/>
      <c r="N53" s="12"/>
      <c r="O53" s="19"/>
    </row>
    <row r="54" spans="1:15" x14ac:dyDescent="0.2">
      <c r="B54" s="3" t="s">
        <v>29</v>
      </c>
      <c r="C54" s="30"/>
      <c r="D54" s="30"/>
      <c r="E54" s="30"/>
      <c r="F54" s="10"/>
      <c r="G54" s="10"/>
      <c r="H54" s="10"/>
      <c r="I54" s="10"/>
      <c r="J54" s="10"/>
      <c r="K54" s="10"/>
      <c r="L54" s="10"/>
      <c r="M54" s="10"/>
      <c r="N54" s="10"/>
      <c r="O54" s="22">
        <f>SUM(C54:N54)</f>
        <v>0</v>
      </c>
    </row>
    <row r="55" spans="1:15" x14ac:dyDescent="0.2">
      <c r="C55" s="31"/>
      <c r="D55" s="31"/>
      <c r="E55" s="31"/>
      <c r="F55" s="12"/>
      <c r="G55" s="12"/>
      <c r="H55" s="12"/>
      <c r="I55" s="12"/>
      <c r="J55" s="12"/>
      <c r="K55" s="12"/>
      <c r="L55" s="12"/>
      <c r="M55" s="12"/>
      <c r="N55" s="12"/>
      <c r="O55" s="19"/>
    </row>
    <row r="56" spans="1:15" x14ac:dyDescent="0.2">
      <c r="B56" s="4" t="s">
        <v>2</v>
      </c>
      <c r="C56" s="14">
        <f t="shared" ref="C56:E57" si="1">C28+C30+C32+C34+C36+C38+C40+C42+C44+C46+C48+C50+C52+C54</f>
        <v>15955.800000000003</v>
      </c>
      <c r="D56" s="14">
        <f t="shared" si="1"/>
        <v>20668.82</v>
      </c>
      <c r="E56" s="14">
        <f t="shared" si="1"/>
        <v>27390.179999999997</v>
      </c>
      <c r="F56" s="14"/>
      <c r="G56" s="14"/>
      <c r="H56" s="14"/>
      <c r="I56" s="14"/>
      <c r="J56" s="14"/>
      <c r="K56" s="14"/>
      <c r="L56" s="14"/>
      <c r="M56" s="14"/>
      <c r="N56" s="14"/>
      <c r="O56" s="22">
        <f>SUM(C56:N56)</f>
        <v>64014.8</v>
      </c>
    </row>
    <row r="57" spans="1:15" x14ac:dyDescent="0.2">
      <c r="B57" s="11"/>
      <c r="C57" s="17">
        <f t="shared" si="1"/>
        <v>329</v>
      </c>
      <c r="D57" s="17">
        <f t="shared" si="1"/>
        <v>462</v>
      </c>
      <c r="E57" s="17">
        <f t="shared" si="1"/>
        <v>671</v>
      </c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2.75" x14ac:dyDescent="0.2">
      <c r="B58" s="13"/>
      <c r="C58" s="29"/>
      <c r="D58" s="29"/>
      <c r="E58" s="29"/>
      <c r="F58"/>
      <c r="G58"/>
      <c r="H58"/>
      <c r="I58"/>
      <c r="J58"/>
      <c r="K58"/>
      <c r="L58"/>
      <c r="M58"/>
      <c r="N58"/>
      <c r="O58" s="19" t="s">
        <v>47</v>
      </c>
    </row>
    <row r="59" spans="1:15" ht="12.75" x14ac:dyDescent="0.2">
      <c r="B59" s="2"/>
      <c r="C59" s="29"/>
      <c r="D59" s="29"/>
      <c r="E59" s="29"/>
      <c r="F59"/>
      <c r="G59"/>
      <c r="H59"/>
      <c r="I59"/>
      <c r="J59"/>
      <c r="K59"/>
      <c r="L59"/>
      <c r="M59"/>
      <c r="N59"/>
      <c r="O59" s="19" t="s">
        <v>47</v>
      </c>
    </row>
    <row r="60" spans="1:15" ht="22.5" x14ac:dyDescent="0.2">
      <c r="A60" s="7">
        <v>4</v>
      </c>
      <c r="B60" s="9" t="s">
        <v>8</v>
      </c>
      <c r="C60" s="29"/>
      <c r="D60" s="29"/>
      <c r="E60" s="29"/>
      <c r="F60"/>
      <c r="G60"/>
      <c r="H60"/>
      <c r="I60"/>
      <c r="J60"/>
      <c r="K60"/>
      <c r="L60"/>
      <c r="M60"/>
      <c r="N60"/>
      <c r="O60" s="19" t="s">
        <v>47</v>
      </c>
    </row>
    <row r="61" spans="1:15" ht="12.75" x14ac:dyDescent="0.2">
      <c r="B61" s="9" t="s">
        <v>7</v>
      </c>
      <c r="C61" s="29"/>
      <c r="D61" s="29"/>
      <c r="E61" s="29"/>
      <c r="F61"/>
      <c r="G61"/>
      <c r="H61"/>
      <c r="I61"/>
      <c r="J61"/>
      <c r="K61"/>
      <c r="L61"/>
      <c r="M61"/>
      <c r="N61"/>
      <c r="O61" s="19" t="s">
        <v>47</v>
      </c>
    </row>
    <row r="62" spans="1:15" x14ac:dyDescent="0.2">
      <c r="B62" s="3" t="s">
        <v>15</v>
      </c>
      <c r="C62" s="30">
        <v>262555.76</v>
      </c>
      <c r="D62" s="30">
        <v>157345.92000000001</v>
      </c>
      <c r="E62" s="30">
        <v>5941.16</v>
      </c>
      <c r="F62" s="10"/>
      <c r="G62" s="10"/>
      <c r="H62" s="10"/>
      <c r="I62" s="10"/>
      <c r="J62" s="10"/>
      <c r="K62" s="10"/>
      <c r="L62" s="10"/>
      <c r="M62" s="10"/>
      <c r="N62" s="10"/>
      <c r="O62" s="22">
        <f>SUM(C62:N62)</f>
        <v>425842.84</v>
      </c>
    </row>
    <row r="63" spans="1:15" x14ac:dyDescent="0.2">
      <c r="C63" s="31">
        <v>8742</v>
      </c>
      <c r="D63" s="31">
        <v>5347</v>
      </c>
      <c r="E63" s="31">
        <v>2280</v>
      </c>
      <c r="F63" s="12"/>
      <c r="G63" s="12"/>
      <c r="H63" s="12"/>
      <c r="I63" s="12"/>
      <c r="J63" s="12"/>
      <c r="K63" s="12"/>
      <c r="L63" s="12"/>
      <c r="M63" s="12"/>
      <c r="N63" s="12"/>
      <c r="O63" s="19">
        <f>SUM(C63:N63)/COUNT(C63:N63)</f>
        <v>5456.333333333333</v>
      </c>
    </row>
    <row r="64" spans="1:15" x14ac:dyDescent="0.2">
      <c r="B64" s="3" t="s">
        <v>16</v>
      </c>
      <c r="C64" s="30">
        <v>266948.33</v>
      </c>
      <c r="D64" s="30">
        <v>416236.59</v>
      </c>
      <c r="E64" s="30">
        <v>179577.74</v>
      </c>
      <c r="F64" s="10"/>
      <c r="G64" s="10"/>
      <c r="H64" s="10"/>
      <c r="I64" s="10"/>
      <c r="J64" s="10"/>
      <c r="K64" s="10"/>
      <c r="L64" s="10"/>
      <c r="M64" s="10"/>
      <c r="N64" s="10"/>
      <c r="O64" s="22">
        <f>SUM(C64:N64)</f>
        <v>862762.66</v>
      </c>
    </row>
    <row r="65" spans="1:15" x14ac:dyDescent="0.2">
      <c r="C65" s="31">
        <v>3935</v>
      </c>
      <c r="D65" s="31">
        <v>5699</v>
      </c>
      <c r="E65" s="31">
        <v>2357</v>
      </c>
      <c r="F65" s="12"/>
      <c r="G65" s="12"/>
      <c r="H65" s="12"/>
      <c r="I65" s="12"/>
      <c r="J65" s="12"/>
      <c r="K65" s="12"/>
      <c r="L65" s="12"/>
      <c r="M65" s="12"/>
      <c r="N65" s="12"/>
      <c r="O65" s="19">
        <f>SUM(C65:N65)/COUNT(C65:N65)</f>
        <v>3997</v>
      </c>
    </row>
    <row r="66" spans="1:15" x14ac:dyDescent="0.2">
      <c r="B66" s="3" t="s">
        <v>17</v>
      </c>
      <c r="C66" s="30">
        <v>66372.679999999993</v>
      </c>
      <c r="D66" s="30">
        <v>247918.15</v>
      </c>
      <c r="E66" s="30">
        <v>315587.58</v>
      </c>
      <c r="F66" s="10"/>
      <c r="G66" s="10"/>
      <c r="H66" s="10"/>
      <c r="I66" s="10"/>
      <c r="J66" s="10"/>
      <c r="K66" s="10"/>
      <c r="L66" s="10"/>
      <c r="M66" s="10"/>
      <c r="N66" s="10"/>
      <c r="O66" s="22">
        <f>SUM(C66:N66)</f>
        <v>629878.40999999992</v>
      </c>
    </row>
    <row r="67" spans="1:15" x14ac:dyDescent="0.2">
      <c r="C67" s="31">
        <v>559</v>
      </c>
      <c r="D67" s="31">
        <v>2075</v>
      </c>
      <c r="E67" s="31">
        <v>2516</v>
      </c>
      <c r="F67" s="12"/>
      <c r="G67" s="12"/>
      <c r="H67" s="12"/>
      <c r="I67" s="12"/>
      <c r="J67" s="12"/>
      <c r="K67" s="12"/>
      <c r="L67" s="12"/>
      <c r="M67" s="12"/>
      <c r="N67" s="12"/>
      <c r="O67" s="19">
        <f>SUM(C67:N67)/COUNT(C67:N67)</f>
        <v>1716.6666666666667</v>
      </c>
    </row>
    <row r="68" spans="1:15" x14ac:dyDescent="0.2">
      <c r="B68" s="3" t="s">
        <v>18</v>
      </c>
      <c r="C68" s="30">
        <v>19054.96</v>
      </c>
      <c r="D68" s="30">
        <v>92948.31</v>
      </c>
      <c r="E68" s="30">
        <v>353193.86</v>
      </c>
      <c r="F68" s="10"/>
      <c r="G68" s="10"/>
      <c r="H68" s="10"/>
      <c r="I68" s="10"/>
      <c r="J68" s="10"/>
      <c r="K68" s="10"/>
      <c r="L68" s="10"/>
      <c r="M68" s="10"/>
      <c r="N68" s="10"/>
      <c r="O68" s="22">
        <f>SUM(C68:N68)</f>
        <v>465197.13</v>
      </c>
    </row>
    <row r="69" spans="1:15" x14ac:dyDescent="0.2">
      <c r="C69" s="31">
        <v>113</v>
      </c>
      <c r="D69" s="31">
        <v>547</v>
      </c>
      <c r="E69" s="31">
        <v>2029</v>
      </c>
      <c r="F69" s="12"/>
      <c r="G69" s="12"/>
      <c r="H69" s="12"/>
      <c r="I69" s="12"/>
      <c r="J69" s="12"/>
      <c r="K69" s="12"/>
      <c r="L69" s="12"/>
      <c r="M69" s="12"/>
      <c r="N69" s="12"/>
      <c r="O69" s="19">
        <f>SUM(C69:N69)/COUNT(C69:N69)</f>
        <v>896.33333333333337</v>
      </c>
    </row>
    <row r="70" spans="1:15" x14ac:dyDescent="0.2">
      <c r="B70" s="3" t="s">
        <v>35</v>
      </c>
      <c r="C70" s="30">
        <v>4115.63</v>
      </c>
      <c r="D70" s="30">
        <v>31169.83</v>
      </c>
      <c r="E70" s="30">
        <v>303461.36</v>
      </c>
      <c r="F70" s="10"/>
      <c r="G70" s="10"/>
      <c r="H70" s="10"/>
      <c r="I70" s="10"/>
      <c r="J70" s="10"/>
      <c r="K70" s="10"/>
      <c r="L70" s="10"/>
      <c r="M70" s="10"/>
      <c r="N70" s="10"/>
      <c r="O70" s="22">
        <f>SUM(C70:N70)</f>
        <v>338746.82</v>
      </c>
    </row>
    <row r="71" spans="1:15" x14ac:dyDescent="0.2">
      <c r="C71" s="31">
        <v>19</v>
      </c>
      <c r="D71" s="31">
        <v>143</v>
      </c>
      <c r="E71" s="31">
        <v>1359</v>
      </c>
      <c r="F71" s="12"/>
      <c r="G71" s="12"/>
      <c r="H71" s="12"/>
      <c r="I71" s="12"/>
      <c r="J71" s="12"/>
      <c r="K71" s="12"/>
      <c r="L71" s="12"/>
      <c r="M71" s="12"/>
      <c r="N71" s="12"/>
      <c r="O71" s="19">
        <f>SUM(C71:N71)/COUNT(C71:N71)</f>
        <v>507</v>
      </c>
    </row>
    <row r="72" spans="1:15" x14ac:dyDescent="0.2">
      <c r="B72" s="3" t="s">
        <v>36</v>
      </c>
      <c r="C72" s="30">
        <v>11394.53</v>
      </c>
      <c r="D72" s="30">
        <v>30612.03</v>
      </c>
      <c r="E72" s="30">
        <v>531420.14</v>
      </c>
      <c r="F72" s="10"/>
      <c r="G72" s="10"/>
      <c r="H72" s="10"/>
      <c r="I72" s="10"/>
      <c r="J72" s="10"/>
      <c r="K72" s="10"/>
      <c r="L72" s="10"/>
      <c r="M72" s="10"/>
      <c r="N72" s="10"/>
      <c r="O72" s="22">
        <f>SUM(C72:N72)</f>
        <v>573426.69999999995</v>
      </c>
    </row>
    <row r="73" spans="1:15" x14ac:dyDescent="0.2">
      <c r="C73" s="31">
        <v>29</v>
      </c>
      <c r="D73" s="31">
        <v>92</v>
      </c>
      <c r="E73" s="31">
        <v>1607</v>
      </c>
      <c r="F73" s="12"/>
      <c r="G73" s="12"/>
      <c r="H73" s="12"/>
      <c r="I73" s="12"/>
      <c r="J73" s="12"/>
      <c r="K73" s="12"/>
      <c r="L73" s="12"/>
      <c r="M73" s="12"/>
      <c r="N73" s="12"/>
      <c r="O73" s="19">
        <f>SUM(C73:N73)/COUNT(C73:N73)</f>
        <v>576</v>
      </c>
    </row>
    <row r="74" spans="1:15" x14ac:dyDescent="0.2">
      <c r="B74" s="4" t="s">
        <v>2</v>
      </c>
      <c r="C74" s="14">
        <f t="shared" ref="C74:E75" si="2">C62+C64+C66+C68+C70+C72</f>
        <v>630441.89</v>
      </c>
      <c r="D74" s="14">
        <f t="shared" si="2"/>
        <v>976230.83</v>
      </c>
      <c r="E74" s="14">
        <f t="shared" si="2"/>
        <v>1689181.8399999999</v>
      </c>
      <c r="F74" s="14"/>
      <c r="G74" s="14"/>
      <c r="H74" s="14"/>
      <c r="I74" s="14"/>
      <c r="J74" s="14"/>
      <c r="K74" s="14"/>
      <c r="L74" s="14"/>
      <c r="M74" s="14"/>
      <c r="N74" s="14"/>
      <c r="O74" s="22">
        <f>SUM(C74:N74)</f>
        <v>3295854.5599999996</v>
      </c>
    </row>
    <row r="75" spans="1:15" x14ac:dyDescent="0.2">
      <c r="C75" s="17">
        <f t="shared" si="2"/>
        <v>13397</v>
      </c>
      <c r="D75" s="17">
        <f t="shared" si="2"/>
        <v>13903</v>
      </c>
      <c r="E75" s="17">
        <f t="shared" si="2"/>
        <v>12148</v>
      </c>
      <c r="F75" s="17"/>
      <c r="G75" s="17"/>
      <c r="H75" s="17"/>
      <c r="I75" s="17"/>
      <c r="J75" s="17"/>
      <c r="K75" s="17"/>
      <c r="L75" s="17"/>
      <c r="M75" s="17"/>
      <c r="N75" s="17"/>
      <c r="O75" s="19">
        <f>SUM(C75:N75)/COUNT(C75:N75)</f>
        <v>13149.333333333334</v>
      </c>
    </row>
    <row r="76" spans="1:15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 t="s">
        <v>47</v>
      </c>
    </row>
    <row r="77" spans="1:15" ht="22.5" x14ac:dyDescent="0.2">
      <c r="A77" s="7">
        <v>5</v>
      </c>
      <c r="B77" s="9" t="s">
        <v>3</v>
      </c>
      <c r="C77" s="32">
        <v>0</v>
      </c>
      <c r="D77" s="32">
        <v>0</v>
      </c>
      <c r="E77" s="32">
        <v>0</v>
      </c>
      <c r="F77" s="12"/>
      <c r="G77" s="12"/>
      <c r="H77" s="12"/>
      <c r="I77" s="12"/>
      <c r="J77" s="12"/>
      <c r="K77" s="12"/>
      <c r="L77" s="12"/>
      <c r="M77" s="12"/>
      <c r="N77" s="12"/>
      <c r="O77" s="19">
        <f>SUM(C77:N77)</f>
        <v>0</v>
      </c>
    </row>
    <row r="78" spans="1:15" ht="12.75" x14ac:dyDescent="0.2">
      <c r="C78" s="29"/>
      <c r="D78" s="29"/>
      <c r="E78" s="29"/>
      <c r="F78"/>
      <c r="G78"/>
      <c r="H78"/>
      <c r="I78"/>
      <c r="J78"/>
      <c r="K78"/>
      <c r="L78"/>
      <c r="M78"/>
      <c r="N78"/>
      <c r="O78" s="19" t="s">
        <v>47</v>
      </c>
    </row>
    <row r="79" spans="1:15" ht="38.25" x14ac:dyDescent="0.2">
      <c r="A79" s="7">
        <v>6</v>
      </c>
      <c r="B79" s="1" t="s">
        <v>4</v>
      </c>
      <c r="C79" s="29"/>
      <c r="D79" s="29"/>
      <c r="E79" s="29"/>
      <c r="F79"/>
      <c r="G79"/>
      <c r="H79"/>
      <c r="I79"/>
      <c r="J79"/>
      <c r="K79"/>
      <c r="L79"/>
      <c r="M79"/>
      <c r="N79"/>
      <c r="O79" s="19" t="s">
        <v>47</v>
      </c>
    </row>
    <row r="80" spans="1:15" ht="12.75" x14ac:dyDescent="0.2">
      <c r="B80" s="1" t="s">
        <v>20</v>
      </c>
      <c r="C80" s="29"/>
      <c r="D80" s="29"/>
      <c r="E80" s="29"/>
      <c r="F80"/>
      <c r="G80"/>
      <c r="H80"/>
      <c r="I80"/>
      <c r="J80"/>
      <c r="K80"/>
      <c r="L80"/>
      <c r="M80"/>
      <c r="N80"/>
      <c r="O80" s="19" t="s">
        <v>47</v>
      </c>
    </row>
    <row r="81" spans="1:15" x14ac:dyDescent="0.2">
      <c r="B81" s="5" t="s">
        <v>37</v>
      </c>
      <c r="C81" s="31">
        <v>5526</v>
      </c>
      <c r="D81" s="31">
        <v>6486</v>
      </c>
      <c r="E81" s="31">
        <v>3462</v>
      </c>
      <c r="F81" s="12"/>
      <c r="G81" s="12"/>
      <c r="H81" s="12"/>
      <c r="I81" s="12"/>
      <c r="J81" s="12"/>
      <c r="K81" s="12"/>
      <c r="L81" s="12"/>
      <c r="M81" s="12"/>
      <c r="N81" s="12"/>
      <c r="O81" s="19">
        <f t="shared" ref="O81:O86" si="3">SUM(C81:N81)/COUNT(C81:N81)</f>
        <v>5158</v>
      </c>
    </row>
    <row r="82" spans="1:15" x14ac:dyDescent="0.2">
      <c r="B82" s="5" t="s">
        <v>38</v>
      </c>
      <c r="C82" s="31">
        <v>3424</v>
      </c>
      <c r="D82" s="31">
        <v>2361</v>
      </c>
      <c r="E82" s="31">
        <v>1224</v>
      </c>
      <c r="F82" s="12"/>
      <c r="G82" s="12"/>
      <c r="H82" s="12"/>
      <c r="I82" s="12"/>
      <c r="J82" s="12"/>
      <c r="K82" s="12"/>
      <c r="L82" s="12"/>
      <c r="M82" s="12"/>
      <c r="N82" s="12"/>
      <c r="O82" s="19">
        <f t="shared" si="3"/>
        <v>2336.3333333333335</v>
      </c>
    </row>
    <row r="83" spans="1:15" x14ac:dyDescent="0.2">
      <c r="B83" s="5" t="s">
        <v>39</v>
      </c>
      <c r="C83" s="31">
        <v>600</v>
      </c>
      <c r="D83" s="31">
        <v>920</v>
      </c>
      <c r="E83" s="31">
        <v>406</v>
      </c>
      <c r="F83" s="12"/>
      <c r="G83" s="12"/>
      <c r="H83" s="12"/>
      <c r="I83" s="12"/>
      <c r="J83" s="12"/>
      <c r="K83" s="12"/>
      <c r="L83" s="12"/>
      <c r="M83" s="12"/>
      <c r="N83" s="12"/>
      <c r="O83" s="19">
        <f t="shared" si="3"/>
        <v>642</v>
      </c>
    </row>
    <row r="84" spans="1:15" x14ac:dyDescent="0.2">
      <c r="B84" s="5" t="s">
        <v>40</v>
      </c>
      <c r="C84" s="31">
        <v>466</v>
      </c>
      <c r="D84" s="31">
        <v>461</v>
      </c>
      <c r="E84" s="31">
        <v>228</v>
      </c>
      <c r="F84" s="12"/>
      <c r="G84" s="12"/>
      <c r="H84" s="12"/>
      <c r="I84" s="12"/>
      <c r="J84" s="12"/>
      <c r="K84" s="12"/>
      <c r="L84" s="12"/>
      <c r="M84" s="12"/>
      <c r="N84" s="12"/>
      <c r="O84" s="19">
        <f t="shared" si="3"/>
        <v>385</v>
      </c>
    </row>
    <row r="85" spans="1:15" x14ac:dyDescent="0.2">
      <c r="B85" s="5" t="s">
        <v>41</v>
      </c>
      <c r="C85" s="31">
        <v>649</v>
      </c>
      <c r="D85" s="31">
        <v>505</v>
      </c>
      <c r="E85" s="31">
        <v>292</v>
      </c>
      <c r="F85" s="12"/>
      <c r="G85" s="12"/>
      <c r="H85" s="12"/>
      <c r="I85" s="12"/>
      <c r="J85" s="12"/>
      <c r="K85" s="12"/>
      <c r="L85" s="12"/>
      <c r="M85" s="12"/>
      <c r="N85" s="12"/>
      <c r="O85" s="19">
        <f t="shared" si="3"/>
        <v>482</v>
      </c>
    </row>
    <row r="86" spans="1:15" x14ac:dyDescent="0.2">
      <c r="B86" s="5" t="s">
        <v>42</v>
      </c>
      <c r="C86" s="31">
        <v>3142</v>
      </c>
      <c r="D86" s="31">
        <v>3159</v>
      </c>
      <c r="E86" s="31">
        <v>6520</v>
      </c>
      <c r="F86" s="12"/>
      <c r="G86" s="12"/>
      <c r="H86" s="12"/>
      <c r="I86" s="12"/>
      <c r="J86" s="12"/>
      <c r="K86" s="12"/>
      <c r="L86" s="12"/>
      <c r="M86" s="12"/>
      <c r="N86" s="12"/>
      <c r="O86" s="19">
        <f t="shared" si="3"/>
        <v>4273.666666666667</v>
      </c>
    </row>
    <row r="87" spans="1:15" x14ac:dyDescent="0.2">
      <c r="B87" s="2"/>
      <c r="C87" s="33"/>
      <c r="D87" s="33"/>
      <c r="E87" s="33"/>
      <c r="F87" s="23"/>
      <c r="G87" s="23"/>
      <c r="H87" s="23"/>
      <c r="I87" s="23"/>
      <c r="J87" s="23"/>
      <c r="K87" s="23"/>
      <c r="L87" s="23"/>
      <c r="M87" s="23"/>
      <c r="N87" s="23"/>
      <c r="O87" s="19" t="s">
        <v>47</v>
      </c>
    </row>
    <row r="88" spans="1:15" ht="38.25" x14ac:dyDescent="0.2">
      <c r="A88" s="7">
        <v>7</v>
      </c>
      <c r="B88" s="1" t="s">
        <v>5</v>
      </c>
      <c r="C88" s="29"/>
      <c r="D88" s="29"/>
      <c r="E88" s="29"/>
      <c r="F88"/>
      <c r="G88"/>
      <c r="H88"/>
      <c r="I88"/>
      <c r="J88"/>
      <c r="K88"/>
      <c r="L88"/>
      <c r="M88"/>
      <c r="N88"/>
      <c r="O88" s="19" t="s">
        <v>47</v>
      </c>
    </row>
    <row r="89" spans="1:15" ht="12.75" x14ac:dyDescent="0.2">
      <c r="B89" s="1" t="s">
        <v>19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9" t="s">
        <v>47</v>
      </c>
    </row>
    <row r="90" spans="1:15" x14ac:dyDescent="0.2">
      <c r="B90" s="5" t="s">
        <v>37</v>
      </c>
      <c r="C90" s="31">
        <v>12436</v>
      </c>
      <c r="D90" s="31">
        <v>12149</v>
      </c>
      <c r="E90" s="31">
        <v>10612</v>
      </c>
      <c r="F90" s="12"/>
      <c r="G90" s="12"/>
      <c r="H90" s="12"/>
      <c r="I90" s="12"/>
      <c r="J90" s="12"/>
      <c r="K90" s="12"/>
      <c r="L90" s="12"/>
      <c r="M90" s="12"/>
      <c r="N90" s="12"/>
      <c r="O90" s="19">
        <f t="shared" ref="O90:O95" si="4">SUM(C90:N90)/COUNT(C90:N90)</f>
        <v>11732.333333333334</v>
      </c>
    </row>
    <row r="91" spans="1:15" x14ac:dyDescent="0.2">
      <c r="B91" s="5" t="s">
        <v>38</v>
      </c>
      <c r="C91" s="31">
        <v>120</v>
      </c>
      <c r="D91" s="31">
        <v>307</v>
      </c>
      <c r="E91" s="31">
        <v>186</v>
      </c>
      <c r="F91" s="12"/>
      <c r="G91" s="12"/>
      <c r="H91" s="12"/>
      <c r="I91" s="12"/>
      <c r="J91" s="12"/>
      <c r="K91" s="12"/>
      <c r="L91" s="12"/>
      <c r="M91" s="12"/>
      <c r="N91" s="12"/>
      <c r="O91" s="19">
        <f t="shared" si="4"/>
        <v>204.33333333333334</v>
      </c>
    </row>
    <row r="92" spans="1:15" x14ac:dyDescent="0.2">
      <c r="B92" s="5" t="s">
        <v>39</v>
      </c>
      <c r="C92" s="31">
        <v>382</v>
      </c>
      <c r="D92" s="31">
        <v>475</v>
      </c>
      <c r="E92" s="31">
        <v>529</v>
      </c>
      <c r="F92" s="12"/>
      <c r="G92" s="12"/>
      <c r="H92" s="12"/>
      <c r="I92" s="12"/>
      <c r="J92" s="12"/>
      <c r="K92" s="12"/>
      <c r="L92" s="12"/>
      <c r="M92" s="12"/>
      <c r="N92" s="12"/>
      <c r="O92" s="19">
        <f t="shared" si="4"/>
        <v>462</v>
      </c>
    </row>
    <row r="93" spans="1:15" x14ac:dyDescent="0.2">
      <c r="B93" s="5" t="s">
        <v>40</v>
      </c>
      <c r="C93" s="31">
        <v>239</v>
      </c>
      <c r="D93" s="31">
        <v>242</v>
      </c>
      <c r="E93" s="31">
        <v>257</v>
      </c>
      <c r="F93" s="12"/>
      <c r="G93" s="12"/>
      <c r="H93" s="12"/>
      <c r="I93" s="12"/>
      <c r="J93" s="12"/>
      <c r="K93" s="12"/>
      <c r="L93" s="12"/>
      <c r="M93" s="12"/>
      <c r="N93" s="12"/>
      <c r="O93" s="19">
        <f t="shared" si="4"/>
        <v>246</v>
      </c>
    </row>
    <row r="94" spans="1:15" x14ac:dyDescent="0.2">
      <c r="B94" s="5" t="s">
        <v>41</v>
      </c>
      <c r="C94" s="31">
        <v>93</v>
      </c>
      <c r="D94" s="31">
        <v>150</v>
      </c>
      <c r="E94" s="31">
        <v>218</v>
      </c>
      <c r="F94" s="12"/>
      <c r="G94" s="12"/>
      <c r="H94" s="12"/>
      <c r="I94" s="12"/>
      <c r="J94" s="12"/>
      <c r="K94" s="12"/>
      <c r="L94" s="12"/>
      <c r="M94" s="12"/>
      <c r="N94" s="12"/>
      <c r="O94" s="19">
        <f t="shared" si="4"/>
        <v>153.66666666666666</v>
      </c>
    </row>
    <row r="95" spans="1:15" x14ac:dyDescent="0.2">
      <c r="B95" s="5" t="s">
        <v>42</v>
      </c>
      <c r="C95" s="31">
        <v>537</v>
      </c>
      <c r="D95" s="31">
        <v>569</v>
      </c>
      <c r="E95" s="31">
        <v>330</v>
      </c>
      <c r="F95" s="12"/>
      <c r="G95" s="12"/>
      <c r="H95" s="12"/>
      <c r="I95" s="12"/>
      <c r="J95" s="12"/>
      <c r="K95" s="12"/>
      <c r="L95" s="12"/>
      <c r="M95" s="12"/>
      <c r="N95" s="12"/>
      <c r="O95" s="19">
        <f t="shared" si="4"/>
        <v>478.66666666666669</v>
      </c>
    </row>
    <row r="96" spans="1:15" ht="12.75" x14ac:dyDescent="0.2">
      <c r="C96" s="29"/>
      <c r="D96" s="29"/>
      <c r="E96" s="29"/>
      <c r="F96"/>
      <c r="G96"/>
      <c r="H96"/>
      <c r="I96"/>
      <c r="J96"/>
      <c r="K96"/>
      <c r="L96"/>
      <c r="M96"/>
      <c r="N96"/>
      <c r="O96" s="19" t="s">
        <v>47</v>
      </c>
    </row>
    <row r="97" spans="1:15" ht="33.75" x14ac:dyDescent="0.2">
      <c r="A97" s="7">
        <v>8</v>
      </c>
      <c r="B97" s="9" t="s">
        <v>6</v>
      </c>
      <c r="C97" s="31">
        <v>9</v>
      </c>
      <c r="D97" s="31">
        <v>9</v>
      </c>
      <c r="E97" s="31">
        <v>6</v>
      </c>
      <c r="F97" s="12"/>
      <c r="G97" s="12"/>
      <c r="H97" s="12"/>
      <c r="I97" s="12"/>
      <c r="J97" s="12"/>
      <c r="K97" s="12"/>
      <c r="L97" s="12"/>
      <c r="M97" s="12"/>
      <c r="N97" s="12"/>
      <c r="O97" s="19">
        <f>SUM(C97:N97)</f>
        <v>24</v>
      </c>
    </row>
    <row r="98" spans="1:15" x14ac:dyDescent="0.2">
      <c r="B98" s="9"/>
      <c r="C98" s="31"/>
      <c r="D98" s="31"/>
      <c r="E98" s="31"/>
      <c r="F98" s="12"/>
      <c r="G98" s="12"/>
      <c r="H98" s="12"/>
      <c r="I98" s="12"/>
      <c r="J98" s="12"/>
      <c r="K98" s="12"/>
      <c r="L98" s="12"/>
      <c r="M98" s="12"/>
      <c r="N98" s="12"/>
      <c r="O98" s="19"/>
    </row>
    <row r="99" spans="1:15" x14ac:dyDescent="0.2">
      <c r="A99" s="7">
        <v>9</v>
      </c>
      <c r="B99" s="7" t="s">
        <v>44</v>
      </c>
      <c r="C99" s="24">
        <v>0</v>
      </c>
      <c r="D99" s="24">
        <v>0</v>
      </c>
      <c r="E99" s="24">
        <v>0</v>
      </c>
      <c r="F99" s="24"/>
      <c r="G99" s="24"/>
      <c r="H99" s="24"/>
      <c r="I99" s="24"/>
      <c r="J99" s="24"/>
      <c r="K99" s="24"/>
      <c r="L99" s="24"/>
      <c r="M99" s="24"/>
      <c r="N99" s="24"/>
      <c r="O99" s="25">
        <f>SUM(C99:N99)/1</f>
        <v>0</v>
      </c>
    </row>
    <row r="100" spans="1:15" ht="12.75" x14ac:dyDescent="0.2">
      <c r="C100" s="29"/>
      <c r="D100" s="29"/>
      <c r="E100" s="7" t="s">
        <v>51</v>
      </c>
    </row>
    <row r="101" spans="1:15" ht="12.75" x14ac:dyDescent="0.2">
      <c r="B101" s="7" t="s">
        <v>53</v>
      </c>
      <c r="C101" s="29"/>
      <c r="D101" s="29"/>
      <c r="E101" s="29"/>
    </row>
    <row r="102" spans="1:15" x14ac:dyDescent="0.2">
      <c r="B102" s="28"/>
    </row>
  </sheetData>
  <pageMargins left="0.7" right="0.7" top="0.75" bottom="0.75" header="0.3" footer="0.3"/>
  <pageSetup scale="69" fitToHeight="0" orientation="landscape" r:id="rId1"/>
  <headerFooter>
    <oddFooter>&amp;R&amp;F</oddFooter>
  </headerFooter>
  <rowBreaks count="1" manualBreakCount="1">
    <brk id="58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A958F0110E324A8F04D10C53CD3C92" ma:contentTypeVersion="13" ma:contentTypeDescription="Create a new document." ma:contentTypeScope="" ma:versionID="415e44118f2bba9d06cebdbb02edbeea">
  <xsd:schema xmlns:xsd="http://www.w3.org/2001/XMLSchema" xmlns:xs="http://www.w3.org/2001/XMLSchema" xmlns:p="http://schemas.microsoft.com/office/2006/metadata/properties" xmlns:ns3="099fe73c-ca97-411f-866b-6284c7b17c73" xmlns:ns4="78a14842-be6c-474e-9ca4-7d7cc3d5cf7f" targetNamespace="http://schemas.microsoft.com/office/2006/metadata/properties" ma:root="true" ma:fieldsID="19b8b63556a6bf2317b5e7366fd87dc0" ns3:_="" ns4:_="">
    <xsd:import namespace="099fe73c-ca97-411f-866b-6284c7b17c73"/>
    <xsd:import namespace="78a14842-be6c-474e-9ca4-7d7cc3d5cf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fe73c-ca97-411f-866b-6284c7b17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14842-be6c-474e-9ca4-7d7cc3d5cf7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264681-3148-4DB2-83BC-B9F82CD16C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99C775-F800-44EF-9E33-F2FA3E19CB14}">
  <ds:schemaRefs>
    <ds:schemaRef ds:uri="099fe73c-ca97-411f-866b-6284c7b17c73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8a14842-be6c-474e-9ca4-7d7cc3d5cf7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08A337-FDEB-4943-B22D-5B118AC92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fe73c-ca97-411f-866b-6284c7b17c73"/>
    <ds:schemaRef ds:uri="78a14842-be6c-474e-9ca4-7d7cc3d5c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</vt:lpstr>
      <vt:lpstr>'2023'!Print_Area</vt:lpstr>
      <vt:lpstr>'2023'!Print_Titles</vt:lpstr>
    </vt:vector>
  </TitlesOfParts>
  <Company>NUI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Odonnell</dc:creator>
  <cp:lastModifiedBy>Potanovich, Susan</cp:lastModifiedBy>
  <cp:lastPrinted>2023-01-11T21:48:21Z</cp:lastPrinted>
  <dcterms:created xsi:type="dcterms:W3CDTF">2004-06-09T19:57:47Z</dcterms:created>
  <dcterms:modified xsi:type="dcterms:W3CDTF">2023-01-11T21:48:27Z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0x01010036A958F0110E324A8F04D10C53CD3C92</vt:lpwstr>
  </property>
</Properties>
</file>