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-ga-projects01\34801\030\Water Utilities\Environmental Disposal Corp\EDC Settlement Proposal - 11-22-2022\Supporting Revised TCJA Documentation11-10-2022\Workpapers\"/>
    </mc:Choice>
  </mc:AlternateContent>
  <xr:revisionPtr revIDLastSave="0" documentId="13_ncr:1_{FBA4021B-5D5A-4286-9511-E072E2A65D6C}" xr6:coauthVersionLast="47" xr6:coauthVersionMax="47" xr10:uidLastSave="{00000000-0000-0000-0000-000000000000}"/>
  <bookViews>
    <workbookView xWindow="28680" yWindow="-180" windowWidth="29040" windowHeight="15720" xr2:uid="{3B8BB06E-DD2D-4503-869F-8342D69848C0}"/>
  </bookViews>
  <sheets>
    <sheet name="Exhibit 1 - Adj per NJRC" sheetId="1" r:id="rId1"/>
    <sheet name="Schedule A Per EDC" sheetId="5" r:id="rId2"/>
  </sheets>
  <definedNames>
    <definedName name="\A">#REF!</definedName>
    <definedName name="\B">#REF!</definedName>
    <definedName name="\C">#REF!</definedName>
    <definedName name="\K">#REF!</definedName>
    <definedName name="\L">#REF!</definedName>
    <definedName name="\P">#REF!</definedName>
    <definedName name="\PC">#REF!</definedName>
    <definedName name="\Q">#REF!</definedName>
    <definedName name="______AWW03">#REF!</definedName>
    <definedName name="______AWW04">#REF!</definedName>
    <definedName name="______AWW05">#REF!</definedName>
    <definedName name="______AWW06">#REF!</definedName>
    <definedName name="______CPR5">#REF!</definedName>
    <definedName name="______CPR6">#REF!</definedName>
    <definedName name="______key12">#REF!</definedName>
    <definedName name="______key4">#REF!</definedName>
    <definedName name="______key5">#REF!</definedName>
    <definedName name="______key6">#REF!</definedName>
    <definedName name="______TD16">#REF!</definedName>
    <definedName name="_____AWW03">#REF!</definedName>
    <definedName name="_____AWW04">#REF!</definedName>
    <definedName name="_____AWW05">#REF!</definedName>
    <definedName name="_____AWW06">#REF!</definedName>
    <definedName name="_____CPR5">#REF!</definedName>
    <definedName name="_____CPR6">#REF!</definedName>
    <definedName name="_____key12">#REF!</definedName>
    <definedName name="_____key4">#REF!</definedName>
    <definedName name="_____key5">#REF!</definedName>
    <definedName name="_____key6">#REF!</definedName>
    <definedName name="_____TD16">#REF!</definedName>
    <definedName name="____AWW03">#REF!</definedName>
    <definedName name="____AWW04">#REF!</definedName>
    <definedName name="____AWW05">#REF!</definedName>
    <definedName name="____AWW06">#REF!</definedName>
    <definedName name="____CPR5">#REF!</definedName>
    <definedName name="____CPR6">#REF!</definedName>
    <definedName name="____key12">#REF!</definedName>
    <definedName name="____key4">#REF!</definedName>
    <definedName name="____key5">#REF!</definedName>
    <definedName name="____key6">#REF!</definedName>
    <definedName name="____TD16">#REF!</definedName>
    <definedName name="___AWW03">#REF!</definedName>
    <definedName name="___AWW04">#REF!</definedName>
    <definedName name="___AWW05">#REF!</definedName>
    <definedName name="___AWW06">#REF!</definedName>
    <definedName name="___CPR5">#REF!</definedName>
    <definedName name="___CPR6">#REF!</definedName>
    <definedName name="___key12">#REF!</definedName>
    <definedName name="___key4">#REF!</definedName>
    <definedName name="___key5">#REF!</definedName>
    <definedName name="___key6">#REF!</definedName>
    <definedName name="___TD16">#REF!</definedName>
    <definedName name="__AWW03">#REF!</definedName>
    <definedName name="__AWW04">#REF!</definedName>
    <definedName name="__AWW05">#REF!</definedName>
    <definedName name="__AWW06">#REF!</definedName>
    <definedName name="__CPR5">#REF!</definedName>
    <definedName name="__CPR6">#REF!</definedName>
    <definedName name="__key12">#REF!</definedName>
    <definedName name="__key4">#REF!</definedName>
    <definedName name="__key5">#REF!</definedName>
    <definedName name="__key6">#REF!</definedName>
    <definedName name="__TD16">#REF!</definedName>
    <definedName name="_00_01">#REF!</definedName>
    <definedName name="_001_disconops_YTD">#REF!</definedName>
    <definedName name="_002_disconops_YTD">#REF!</definedName>
    <definedName name="_106DATA">#REF!</definedName>
    <definedName name="_11M">#REF!</definedName>
    <definedName name="_1M">#REF!</definedName>
    <definedName name="_22SCHEDULE_2000">#REF!</definedName>
    <definedName name="_27SCHEDULE_2001">#REF!</definedName>
    <definedName name="_329">#REF!</definedName>
    <definedName name="_6M">#REF!</definedName>
    <definedName name="_AWW03">#REF!</definedName>
    <definedName name="_AWW04">#REF!</definedName>
    <definedName name="_AWW05">#REF!</definedName>
    <definedName name="_AWW06">#REF!</definedName>
    <definedName name="_c1">#REF!</definedName>
    <definedName name="_c2">#REF!</definedName>
    <definedName name="_con4050" hidden="1">{#N/A,"Anonymous",FALSE,"30 30k Table";#N/A,#N/A,FALSE,"30 50k Table";#N/A,#N/A,FALSE,"40 100k Table"}</definedName>
    <definedName name="_CPR5">#REF!</definedName>
    <definedName name="_CPR6">#REF!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Fill" hidden="1">#REF!</definedName>
    <definedName name="_Key1" hidden="1">#REF!</definedName>
    <definedName name="_key12">#REF!</definedName>
    <definedName name="_key4">#REF!</definedName>
    <definedName name="_key5">#REF!</definedName>
    <definedName name="_key6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1_In1" hidden="1">#REF!</definedName>
    <definedName name="_Table1_Out" hidden="1">#REF!</definedName>
    <definedName name="_Table2_Out" hidden="1">#REF!</definedName>
    <definedName name="_TD16">#REF!</definedName>
    <definedName name="AAET">#REF!</definedName>
    <definedName name="AAWP_ENT">#REF!</definedName>
    <definedName name="AAWR_ENT">#REF!</definedName>
    <definedName name="ABERDEEN">#REF!</definedName>
    <definedName name="ACCOUNT">#REF!</definedName>
    <definedName name="ACCRUED_COMPENSATION_DETAIL">#REF!</definedName>
    <definedName name="ACCRUED_LIABILITIES">#REF!</definedName>
    <definedName name="ACTUAL">#REF!</definedName>
    <definedName name="ACTUALHEAD">#REF!</definedName>
    <definedName name="AddNewLineAccruedLiab">#REF!</definedName>
    <definedName name="AddNewLineAllowDA">#REF!</definedName>
    <definedName name="AddNewLineAssetRsv">#REF!</definedName>
    <definedName name="AddNewLineCompAccrual">#REF!</definedName>
    <definedName name="AddNewLineContriProp">#REF!</definedName>
    <definedName name="AddNewLineDefRev">#REF!</definedName>
    <definedName name="AddNewLineDepreciation">#REF!</definedName>
    <definedName name="AddNewLineGainLoss">#REF!</definedName>
    <definedName name="AddNewLineIntangibles1">#REF!</definedName>
    <definedName name="AddNewLineIntangibles2">#REF!</definedName>
    <definedName name="AddNewLineInventoryRsv">#REF!</definedName>
    <definedName name="AddNewLineM1Perms">#REF!</definedName>
    <definedName name="AddNewLineM1Temps">#REF!</definedName>
    <definedName name="AddNewLineME">#REF!</definedName>
    <definedName name="AddNewLineOfficerLifeIns">#REF!</definedName>
    <definedName name="AddNewLinePartnerships">#REF!</definedName>
    <definedName name="AddNewLinePenalties">#REF!</definedName>
    <definedName name="AddNewLinePrepaids">#REF!</definedName>
    <definedName name="AddNewLineStateTaxes">#REF!</definedName>
    <definedName name="AddNewLineStockOption">#REF!</definedName>
    <definedName name="AddNewLineSubEarnings">#REF!</definedName>
    <definedName name="AddNewLineUnrealizedGain">#REF!</definedName>
    <definedName name="ADELPHIAS">#REF!</definedName>
    <definedName name="ADELPHIAW">#REF!</definedName>
    <definedName name="adfg" hidden="1">{#N/A,#N/A,TRUE,"Monthly BCG";#N/A,#N/A,TRUE,"Monthly w|o Wireless";#N/A,#N/A,TRUE,"Monthly Wireless"}</definedName>
    <definedName name="ALL">#REF!</definedName>
    <definedName name="ALL_DATA">#REF!</definedName>
    <definedName name="ALLENHURST">#REF!</definedName>
    <definedName name="alll">#N/A</definedName>
    <definedName name="ALT">#REF!</definedName>
    <definedName name="Amount">#REF!</definedName>
    <definedName name="Apollo_TaxRate">#REF!</definedName>
    <definedName name="AREA">#REF!</definedName>
    <definedName name="as" hidden="1">{"Summary",#N/A,FALSE,"Options "}</definedName>
    <definedName name="AS_400">#REF!</definedName>
    <definedName name="AS2DocOpenMode" hidden="1">"AS2DocumentEdit"</definedName>
    <definedName name="asd" hidden="1">{#N/A,#N/A,TRUE,"4Q BCG";#N/A,#N/A,TRUE,"4Q w|o Wireless";#N/A,#N/A,TRUE,"4Q Wireless"}</definedName>
    <definedName name="asdf" hidden="1">{#N/A,#N/A,FALSE,"Qrt Fcst";#N/A,#N/A,FALSE,"Qrt Fcst vs Plan &amp; PY";#N/A,#N/A,FALSE,"FY Fcst vs Plan &amp; PY";#N/A,#N/A,FALSE,"EVA CAP";#N/A,#N/A,FALSE,"EVA NOPAT"}</definedName>
    <definedName name="asf" hidden="1">{#N/A,#N/A,TRUE,"Monthly BCG";#N/A,#N/A,TRUE,"Qrt BCG";#N/A,#N/A,TRUE,"FY BCG";#N/A,#N/A,TRUE,"1Q BCG";#N/A,#N/A,TRUE,"2Q BCG";#N/A,#N/A,TRUE,"3Q BCG";#N/A,#N/A,TRUE,"4Q BCG"}</definedName>
    <definedName name="ashwin" hidden="1">{#N/A,"Anonymous",FALSE,"30 30k Table";#N/A,#N/A,FALSE,"30 50k Table";#N/A,#N/A,FALSE,"40 100k Table"}</definedName>
    <definedName name="asp" hidden="1">{#N/A,#N/A,TRUE,"4Q BCG";#N/A,#N/A,TRUE,"4Q w|o Wireless";#N/A,#N/A,TRUE,"4Q Wireless"}</definedName>
    <definedName name="Assessment_FooterType" hidden="1">"NONE"</definedName>
    <definedName name="Assessments_FooterType" hidden="1">"NONE"</definedName>
    <definedName name="attch1">#REF!</definedName>
    <definedName name="aw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AWCC_PG1">#REF!</definedName>
    <definedName name="AWCC_PG2">#REF!</definedName>
    <definedName name="awkfiscal">#REF!</definedName>
    <definedName name="AWR_PG1">#REF!</definedName>
    <definedName name="AWR_PG2">#REF!</definedName>
    <definedName name="AWS_PG1">#REF!</definedName>
    <definedName name="AWS_PG2">#REF!</definedName>
    <definedName name="AWW_PG1">#REF!</definedName>
    <definedName name="AWW_PG2">#REF!</definedName>
    <definedName name="AWWOp">#REF!</definedName>
    <definedName name="AWWS_Corp">"est"</definedName>
    <definedName name="AWWS_PG1">#REF!</definedName>
    <definedName name="AWWS_PG2">#REF!</definedName>
    <definedName name="AZAM00">#REF!</definedName>
    <definedName name="AZAM01">#REF!</definedName>
    <definedName name="azamfiscal">#REF!</definedName>
    <definedName name="B">#REF!</definedName>
    <definedName name="badger" hidden="1">{"TOT_QTR_TO_PREV",#N/A,FALSE,"Site Sum"}</definedName>
    <definedName name="badger1" hidden="1">{"TOT_QTR_TO_PREV",#N/A,FALSE,"Site Sum"}</definedName>
    <definedName name="BALANCES">#REF!</definedName>
    <definedName name="BAWR_ENT">#REF!</definedName>
    <definedName name="bb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bbb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BFV_PG1">#REF!</definedName>
    <definedName name="BFV_PG2">#REF!</definedName>
    <definedName name="biggie12">#REF!</definedName>
    <definedName name="biggie4">#REF!</definedName>
    <definedName name="biggie5">#REF!</definedName>
    <definedName name="biggie6">#REF!</definedName>
    <definedName name="BOTTOM">#REF!</definedName>
    <definedName name="BRMENDHAM">#REF!</definedName>
    <definedName name="BROOKSIDE">#REF!</definedName>
    <definedName name="BSAmount">#REF!</definedName>
    <definedName name="BSCatCode">#REF!</definedName>
    <definedName name="bud">#REF!</definedName>
    <definedName name="BUDGET">#REF!</definedName>
    <definedName name="BUDGETHEAD">#REF!</definedName>
    <definedName name="buildthetable2">#REF!</definedName>
    <definedName name="BusUnit">#REF!</definedName>
    <definedName name="CA_PG1">#REF!</definedName>
    <definedName name="CA_PG2">#REF!</definedName>
    <definedName name="CAAM00">#REF!</definedName>
    <definedName name="CAAM01">#REF!</definedName>
    <definedName name="caamfiscal">#REF!</definedName>
    <definedName name="CAI">#REF!</definedName>
    <definedName name="CapEx_Effectiveness">#REF!</definedName>
    <definedName name="CAPITAL">#REF!</definedName>
    <definedName name="CatCode">#REF!</definedName>
    <definedName name="cb_erf">#REF!</definedName>
    <definedName name="cbcredit">#REF!</definedName>
    <definedName name="CBWorkbookPriority" hidden="1">-1523877792</definedName>
    <definedName name="CCI">#REF!</definedName>
    <definedName name="cell_down_and_left">#REF!</definedName>
    <definedName name="CellToLeft">#REF!</definedName>
    <definedName name="CentralOM">#REF!</definedName>
    <definedName name="CHARITABLE_CONTRIBUTION_OF_PROPERTY">#REF!</definedName>
    <definedName name="Chester">#REF!</definedName>
    <definedName name="Clarksville">#REF!</definedName>
    <definedName name="CLEAR_ACCRUED_LIABILITY_ANSWERS">#REF!</definedName>
    <definedName name="CLEAR_CONTR_PROPERTY">#REF!</definedName>
    <definedName name="CLEAR_DEPRECIATION">#REF!,#REF!,#REF!</definedName>
    <definedName name="CLEAR_GAIN">#REF!,#REF!</definedName>
    <definedName name="CLEAR_M1">#REF!,#REF!,#REF!,#REF!,#REF!,#REF!</definedName>
    <definedName name="CLEAR_MEALS">#REF!,#REF!,#REF!</definedName>
    <definedName name="CLEAR_OFFICER_LIFE">#REF!,#REF!,#REF!</definedName>
    <definedName name="CLEAR_PARTNERSHIP">#REF!</definedName>
    <definedName name="CLEAR_PENALTIES">#REF!,#REF!,#REF!</definedName>
    <definedName name="CLEAR_STOCK_OPTION">#REF!</definedName>
    <definedName name="CLEAR_SUB_EARNINGS">#REF!,#REF!,#REF!</definedName>
    <definedName name="CLEAR_UNREALIZED_GAINS">#REF!,#REF!,#REF!</definedName>
    <definedName name="CLI">#REF!</definedName>
    <definedName name="Co">#REF!</definedName>
    <definedName name="ColControl">#REF!</definedName>
    <definedName name="COMBO_PG1">#REF!</definedName>
    <definedName name="COMBO_PG2">#REF!</definedName>
    <definedName name="common2">#REF!</definedName>
    <definedName name="commonwealth">#REF!</definedName>
    <definedName name="commonweatlth2">#REF!</definedName>
    <definedName name="con00" hidden="1">{#N/A,"Anonymous",FALSE,"30 30k Table";#N/A,#N/A,FALSE,"30 50k Table";#N/A,#N/A,FALSE,"40 100k Table"}</definedName>
    <definedName name="conflic40100k" hidden="1">{#N/A,"Anonymous",FALSE,"30 30k Table";#N/A,#N/A,FALSE,"30 50k Table";#N/A,#N/A,FALSE,"40 100k Table"}</definedName>
    <definedName name="conflict" hidden="1">{#N/A,"Anonymous",FALSE,"30 30k Table";#N/A,#N/A,FALSE,"30 50k Table";#N/A,#N/A,FALSE,"40 100k Table"}</definedName>
    <definedName name="conflict3" hidden="1">{#N/A,"Anonymous",FALSE,"30 30k Table";#N/A,#N/A,FALSE,"30 50k Table";#N/A,#N/A,FALSE,"40 100k Table"}</definedName>
    <definedName name="conflict40100k" hidden="1">{#N/A,"Anonymous",FALSE,"30 30k Table";#N/A,#N/A,FALSE,"30 50k Table";#N/A,#N/A,FALSE,"40 100k Table"}</definedName>
    <definedName name="conflict404050k" hidden="1">{#N/A,"Anonymous",FALSE,"30 30k Table";#N/A,#N/A,FALSE,"30 50k Table";#N/A,#N/A,FALSE,"40 100k Table"}</definedName>
    <definedName name="conflict4050k" hidden="1">{#N/A,"Anonymous",FALSE,"30 30k Table";#N/A,#N/A,FALSE,"30 50k Table";#N/A,#N/A,FALSE,"40 100k Table"}</definedName>
    <definedName name="conflict4050kkk" hidden="1">{#N/A,"Anonymous",FALSE,"30 30k Table";#N/A,#N/A,FALSE,"30 50k Table";#N/A,#N/A,FALSE,"40 100k Table"}</definedName>
    <definedName name="conflt40100k" hidden="1">{#N/A,"Anonymous",FALSE,"30 30k Table";#N/A,#N/A,FALSE,"30 50k Table";#N/A,#N/A,FALSE,"40 100k Table"}</definedName>
    <definedName name="CONS_PG1">#REF!</definedName>
    <definedName name="CONS_PG2">#REF!</definedName>
    <definedName name="contr">#REF!</definedName>
    <definedName name="Core_DebtCap">#REF!</definedName>
    <definedName name="Core_EquityCap">#REF!</definedName>
    <definedName name="core_ROE">#REF!</definedName>
    <definedName name="Cos">#REF!</definedName>
    <definedName name="Crap">#REF!</definedName>
    <definedName name="crud">#REF!</definedName>
    <definedName name="CT_PG1">#REF!</definedName>
    <definedName name="CT_PG2">#REF!</definedName>
    <definedName name="CTAM00">#REF!</definedName>
    <definedName name="CTAM01">#REF!</definedName>
    <definedName name="ctamfiscal">#REF!</definedName>
    <definedName name="custdep_actv">#REF!</definedName>
    <definedName name="custdep_bal">#REF!</definedName>
    <definedName name="customer">#REF!</definedName>
    <definedName name="cwc">#REF!</definedName>
    <definedName name="CWIP" hidden="1">{#N/A,#N/A,FALSE,"Sheet1"}</definedName>
    <definedName name="d">#REF!</definedName>
    <definedName name="data">#REF!</definedName>
    <definedName name="DB">#REF!</definedName>
    <definedName name="DEPR_FULL">#REF!</definedName>
    <definedName name="DeprExp">#REF!</definedName>
    <definedName name="DeprReserve">#REF!</definedName>
    <definedName name="df" hidden="1">{#N/A,#N/A,TRUE,"FY BCG";#N/A,#N/A,TRUE,"FY w|o Wireless";#N/A,#N/A,TRUE,"FY Wireless"}</definedName>
    <definedName name="DIM_APP">#REF!</definedName>
    <definedName name="DIM_APPx">#REF!</definedName>
    <definedName name="DIM_APPz">#REF!</definedName>
    <definedName name="DIM_EE">#REF!</definedName>
    <definedName name="DIM_ENT">#REF!</definedName>
    <definedName name="DIM_ENTx">#REF!</definedName>
    <definedName name="District">#REF!</definedName>
    <definedName name="DOC">#REF!</definedName>
    <definedName name="DT">#REF!</definedName>
    <definedName name="edf" hidden="1">{#N/A,"Anonymous",FALSE,"30 30k Table";#N/A,#N/A,FALSE,"30 50k Table";#N/A,#N/A,FALSE,"40 100k Table"}</definedName>
    <definedName name="ELIM_PG1">#REF!</definedName>
    <definedName name="ELIM_PG2">#REF!</definedName>
    <definedName name="est">#REF!</definedName>
    <definedName name="EST_SVCO">#REF!</definedName>
    <definedName name="Evansville">#REF!</definedName>
    <definedName name="EXPENSE">#REF!</definedName>
    <definedName name="FAS">#REF!</definedName>
    <definedName name="FEDIAS">#REF!</definedName>
    <definedName name="fg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nal_AD_BS_Bulk_Report">#REF!</definedName>
    <definedName name="Final_AD_IS_Bulk_Report">#REF!</definedName>
    <definedName name="Final_ITC_BS_Bulk_Report">#REF!</definedName>
    <definedName name="Final_ITC_IS_Bulk_Report">#REF!</definedName>
    <definedName name="Final_REG_BS_Bulk_Report">#REF!</definedName>
    <definedName name="Final_REG_IS_Bulk_Report">#REF!</definedName>
    <definedName name="financings">#REF!</definedName>
    <definedName name="FINCO2000">#REF!</definedName>
    <definedName name="FINCO2001">#REF!</definedName>
    <definedName name="fincofiscal">#REF!</definedName>
    <definedName name="findthiserror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ndthiserroraswell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scalprint">#REF!</definedName>
    <definedName name="Fleet_Auto_Information">#REF!</definedName>
    <definedName name="FRONT">#REF!</definedName>
    <definedName name="FTAX_GAIN_LOSS_WITH_BK_COLUMN_FINAL">#REF!</definedName>
    <definedName name="fuckioff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xdghsfgh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g">#REF!</definedName>
    <definedName name="Gilbert">#REF!</definedName>
    <definedName name="GL">#REF!</definedName>
    <definedName name="h">#REF!</definedName>
    <definedName name="HADDON_HEIGHTS">#REF!</definedName>
    <definedName name="HAMP_PG1">#REF!</definedName>
    <definedName name="HAMP_PG2">#REF!</definedName>
    <definedName name="HAMP00">#REF!</definedName>
    <definedName name="HAMP01">#REF!</definedName>
    <definedName name="hamptfiscal">#REF!</definedName>
    <definedName name="HERSHEY">#REF!</definedName>
    <definedName name="hhh" hidden="1">{#N/A,#N/A,TRUE,"4Q BCG";#N/A,#N/A,TRUE,"4Q w|o Wireless";#N/A,#N/A,TRUE,"4Q Wireless"}</definedName>
    <definedName name="HI_PG1">#REF!</definedName>
    <definedName name="HI_PG2">#REF!</definedName>
    <definedName name="HIAM00">#REF!</definedName>
    <definedName name="HIAM01">#REF!</definedName>
    <definedName name="hiamfiscal">#REF!</definedName>
    <definedName name="HIGHLANDS">#REF!</definedName>
    <definedName name="Howell">#REF!</definedName>
    <definedName name="howell1">#REF!</definedName>
    <definedName name="IA_PG1">#REF!</definedName>
    <definedName name="IA_PG2">#REF!</definedName>
    <definedName name="IAAM00">#REF!</definedName>
    <definedName name="IAAM01">#REF!</definedName>
    <definedName name="iaamfiscal">#REF!</definedName>
    <definedName name="IL_PG1">#REF!</definedName>
    <definedName name="IL_PG2">#REF!</definedName>
    <definedName name="ILAM00">#REF!</definedName>
    <definedName name="ILAM01">#REF!</definedName>
    <definedName name="ilamfiscal">#REF!</definedName>
    <definedName name="ILL">#REF!</definedName>
    <definedName name="ILLCORP">#REF!</definedName>
    <definedName name="ILLINOIS">#REF!</definedName>
    <definedName name="Impact">#REF!</definedName>
    <definedName name="Important_Note_for_2006">#REF!</definedName>
    <definedName name="IN_PG1">#REF!</definedName>
    <definedName name="IN_PG2">#REF!</definedName>
    <definedName name="INAM00">#REF!</definedName>
    <definedName name="INAM01">#REF!</definedName>
    <definedName name="inamfiscal">#REF!</definedName>
    <definedName name="IND">#REF!</definedName>
    <definedName name="INDCORP">#REF!</definedName>
    <definedName name="INDIANA">#REF!</definedName>
    <definedName name="INT">#REF!</definedName>
    <definedName name="INTANGIBLE_ASSETS__BOOK_TAX_BASIS_DIFFERENCE">#REF!</definedName>
    <definedName name="IOA">#REF!</definedName>
    <definedName name="IOACORP">#REF!</definedName>
    <definedName name="IPRates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38786.6019675926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FIN">#REF!</definedName>
    <definedName name="IS_PC">#REF!</definedName>
    <definedName name="ITC">#REF!</definedName>
    <definedName name="j">#REF!</definedName>
    <definedName name="JCWC00">#REF!</definedName>
    <definedName name="JCWC01">#REF!</definedName>
    <definedName name="jcwcfiscal">#REF!</definedName>
    <definedName name="JE">#REF!</definedName>
    <definedName name="JeffersonParish">#REF!</definedName>
    <definedName name="jj">#REF!</definedName>
    <definedName name="jjj" hidden="1">{#N/A,#N/A,TRUE,"4Q BCG";#N/A,#N/A,TRUE,"4Q w|o Wireless";#N/A,#N/A,TRUE,"4Q Wireless"}</definedName>
    <definedName name="jkj" hidden="1">{#N/A,#N/A,TRUE,"FY BCG";#N/A,#N/A,TRUE,"FY w|o Wireless";#N/A,#N/A,TRUE,"FY Wireless"}</definedName>
    <definedName name="jllk" hidden="1">{#N/A,#N/A,TRUE,"Monthly Wireless";#N/A,#N/A,TRUE,"Qrt Wireless";#N/A,#N/A,TRUE,"FY Wireless";#N/A,#N/A,TRUE,"1Q Wireless";#N/A,#N/A,TRUE,"2Q Wireless";#N/A,#N/A,TRUE,"3Q Wireless";#N/A,#N/A,TRUE,"4Q Wireless"}</definedName>
    <definedName name="joe">#REF!</definedName>
    <definedName name="JOP">#REF!</definedName>
    <definedName name="JOURNAL">#REF!</definedName>
    <definedName name="journal_entry">#REF!</definedName>
    <definedName name="jp">#REF!</definedName>
    <definedName name="juanreport">#REF!</definedName>
    <definedName name="k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OK">#REF!</definedName>
    <definedName name="KY_PG1">#REF!</definedName>
    <definedName name="KY_PG2">#REF!</definedName>
    <definedName name="KYAM00">#REF!</definedName>
    <definedName name="KYAM01">#REF!</definedName>
    <definedName name="kyamfiscal">#REF!</definedName>
    <definedName name="l">#REF!</definedName>
    <definedName name="LAKE_PG1">#REF!</definedName>
    <definedName name="LAKE_PG2">#REF!</definedName>
    <definedName name="LI_PG1">#REF!</definedName>
    <definedName name="LI_PG2">#REF!</definedName>
    <definedName name="line10">#REF!</definedName>
    <definedName name="line11">#REF!</definedName>
    <definedName name="line12">#REF!</definedName>
    <definedName name="line23">#REF!</definedName>
    <definedName name="line24">#REF!</definedName>
    <definedName name="line9">#REF!</definedName>
    <definedName name="LinkList">#REF!</definedName>
    <definedName name="links">#REF!</definedName>
    <definedName name="ListOffset" hidden="1">1</definedName>
    <definedName name="LIWC00">#REF!</definedName>
    <definedName name="LIWC01">#REF!</definedName>
    <definedName name="liwcfiscal">#REF!</definedName>
    <definedName name="Locations">#REF!</definedName>
    <definedName name="LOGAN">#REF!</definedName>
    <definedName name="MA_ENGIN">#REF!</definedName>
    <definedName name="MA_OH">#REF!</definedName>
    <definedName name="MA_OM">#REF!</definedName>
    <definedName name="MA_OTHER">#REF!</definedName>
    <definedName name="MA_PG1">#REF!</definedName>
    <definedName name="MA_PG2">#REF!</definedName>
    <definedName name="MA_RESID">#REF!</definedName>
    <definedName name="MA_UNDER">#REF!</definedName>
    <definedName name="MAAM00">#REF!</definedName>
    <definedName name="MAAM01">#REF!</definedName>
    <definedName name="maamfiscal">#REF!</definedName>
    <definedName name="macroNewIssue">#N/A</definedName>
    <definedName name="macroOpen">#N/A</definedName>
    <definedName name="MAXLINES">#REF!</definedName>
    <definedName name="MB_PCH_Assessment_FooterType" hidden="1">"NONE"</definedName>
    <definedName name="MB_PCH_Gen_Ind_FooterType" hidden="1">"NONE"</definedName>
    <definedName name="MB_PCH_Sector_Specific_FooterType" hidden="1">"NONE"</definedName>
    <definedName name="MCRC_PG1">#REF!</definedName>
    <definedName name="MCRC_PG2">#REF!</definedName>
    <definedName name="MD_PG1">#REF!</definedName>
    <definedName name="MD_PG2">#REF!</definedName>
    <definedName name="MDAM00">#REF!</definedName>
    <definedName name="MDAM01">#REF!</definedName>
    <definedName name="mdamfiscal">#REF!</definedName>
    <definedName name="MEALS___ENTERTAINMENT">#REF!</definedName>
    <definedName name="MENDHAM">#REF!</definedName>
    <definedName name="MI_PG1">#REF!</definedName>
    <definedName name="MI_PG2">#REF!</definedName>
    <definedName name="MIAM00">#REF!</definedName>
    <definedName name="MIAM01">#REF!</definedName>
    <definedName name="miamfiscal">#REF!</definedName>
    <definedName name="MO_PG1">#REF!</definedName>
    <definedName name="MO_PG2">#REF!</definedName>
    <definedName name="MOA">#REF!</definedName>
    <definedName name="MOACORP">#REF!</definedName>
    <definedName name="MOAM00">#REF!</definedName>
    <definedName name="MOAM01">#REF!</definedName>
    <definedName name="moamfiscal">#REF!</definedName>
    <definedName name="monmouth">#REF!</definedName>
    <definedName name="monmouth2">#REF!</definedName>
    <definedName name="monthhead">#REF!</definedName>
    <definedName name="MUN">#REF!</definedName>
    <definedName name="name">#REF!</definedName>
    <definedName name="name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D_ENGIN">#REF!</definedName>
    <definedName name="ND_OH">#REF!</definedName>
    <definedName name="ND_OM">#REF!</definedName>
    <definedName name="ND_OTHER">#REF!</definedName>
    <definedName name="ND_RESID">#REF!</definedName>
    <definedName name="ND_UNDER">#REF!</definedName>
    <definedName name="NE_ENGIN">#REF!</definedName>
    <definedName name="NE_OH">#REF!</definedName>
    <definedName name="NE_OM">#REF!</definedName>
    <definedName name="NE_OTHER">#REF!</definedName>
    <definedName name="NE_RESID">#REF!</definedName>
    <definedName name="NE_UNDER">#REF!</definedName>
    <definedName name="NEW">#REF!</definedName>
    <definedName name="newjersey">#REF!</definedName>
    <definedName name="newjersey2">#REF!</definedName>
    <definedName name="NJ_PG1">#REF!</definedName>
    <definedName name="NJ_PG2">#REF!</definedName>
    <definedName name="NJAM00">#REF!</definedName>
    <definedName name="NJAM01">#REF!</definedName>
    <definedName name="njamfiscal">#REF!</definedName>
    <definedName name="NM_PG1">#REF!</definedName>
    <definedName name="NM_PG2">#REF!</definedName>
    <definedName name="NMAM00">#REF!</definedName>
    <definedName name="NMAM01">#REF!</definedName>
    <definedName name="nmamfiscal">#REF!</definedName>
    <definedName name="NMB_Gen_Industry_FooterType" hidden="1">"NONE"</definedName>
    <definedName name="NMB_PCH_Assessment_FooterType" hidden="1">"NONE"</definedName>
    <definedName name="NMB_Sector_Specific_Assessment_FooterType" hidden="1">"NONE"</definedName>
    <definedName name="NMB_Sector_Specific_FooterType" hidden="1">"NONE"</definedName>
    <definedName name="NO_NEI">#REF!</definedName>
    <definedName name="no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RTHEAST">#REF!</definedName>
    <definedName name="NOTES">#REF!</definedName>
    <definedName name="now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u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W_ENGIN">#REF!</definedName>
    <definedName name="NW_OH">#REF!</definedName>
    <definedName name="NW_OM">#REF!</definedName>
    <definedName name="NW_OTHER">#REF!</definedName>
    <definedName name="NW_RESID">#REF!</definedName>
    <definedName name="NW_UNDER">#REF!</definedName>
    <definedName name="NY_PG1">#REF!</definedName>
    <definedName name="NY_PG2">#REF!</definedName>
    <definedName name="NYAM00">#REF!</definedName>
    <definedName name="NYAM01">#REF!</definedName>
    <definedName name="nyamfiscal">#REF!</definedName>
    <definedName name="OCCAMT">#REF!</definedName>
    <definedName name="OCEAN">#REF!</definedName>
    <definedName name="OFFICERS_LIFE_INSURANCE">#REF!</definedName>
    <definedName name="OH_ADJ">#REF!</definedName>
    <definedName name="OH_COMM">#REF!</definedName>
    <definedName name="OH_EL">#REF!</definedName>
    <definedName name="OH_EXEC">#REF!</definedName>
    <definedName name="OH_FIN">#REF!</definedName>
    <definedName name="OH_HR">#REF!</definedName>
    <definedName name="OH_LEGAL">#REF!</definedName>
    <definedName name="OH_MKT">#REF!</definedName>
    <definedName name="OH_OPS">#REF!</definedName>
    <definedName name="OH_OTH">#REF!</definedName>
    <definedName name="OH_PG1">#REF!</definedName>
    <definedName name="OH_PG2">#REF!</definedName>
    <definedName name="OH_PR">#REF!</definedName>
    <definedName name="OHA">#REF!</definedName>
    <definedName name="OHAM00">#REF!</definedName>
    <definedName name="OHAM01">#REF!</definedName>
    <definedName name="ohamfiscal">#REF!</definedName>
    <definedName name="ok">#REF!</definedName>
    <definedName name="old_print">#REF!</definedName>
    <definedName name="OM_AR">#REF!,#REF!,#REF!,#REF!,#REF!,#REF!,#REF!,#REF!</definedName>
    <definedName name="OMAllocation">#REF!</definedName>
    <definedName name="OMI">#REF!</definedName>
    <definedName name="ORCOM">#REF!</definedName>
    <definedName name="Ortley_Beach">#REF!</definedName>
    <definedName name="OverEarn_Amount">#REF!</definedName>
    <definedName name="OverEarn_Switch">#REF!</definedName>
    <definedName name="OverEarnCap_Switch">#REF!</definedName>
    <definedName name="p">#REF!</definedName>
    <definedName name="PA">#REF!</definedName>
    <definedName name="PA_PG1">#REF!</definedName>
    <definedName name="PA_PG2">#REF!</definedName>
    <definedName name="PAAM00">#REF!</definedName>
    <definedName name="PAAM01">#REF!</definedName>
    <definedName name="paamfiscal">#REF!</definedName>
    <definedName name="page1">#REF!</definedName>
    <definedName name="page2">#REF!</definedName>
    <definedName name="page3">#REF!</definedName>
    <definedName name="page4">#REF!</definedName>
    <definedName name="PAGEA">#REF!</definedName>
    <definedName name="PAGEB">#REF!</definedName>
    <definedName name="PAGEc1">#REF!</definedName>
    <definedName name="PAGEc2">#REF!</definedName>
    <definedName name="PAGEc3">#REF!</definedName>
    <definedName name="PAGEc4">#REF!</definedName>
    <definedName name="PAGEc5">#REF!</definedName>
    <definedName name="PAGEc6">#REF!</definedName>
    <definedName name="pagem1">#REF!</definedName>
    <definedName name="pagem2">#REF!</definedName>
    <definedName name="pagem3">#REF!</definedName>
    <definedName name="pagem4">#REF!</definedName>
    <definedName name="pagem5">#REF!</definedName>
    <definedName name="pagem6">#REF!</definedName>
    <definedName name="pagenj1">#REF!</definedName>
    <definedName name="pagenj10">#REF!</definedName>
    <definedName name="pagenj11">#REF!</definedName>
    <definedName name="pagenj2">#REF!</definedName>
    <definedName name="pagenj3">#REF!</definedName>
    <definedName name="pagenj4">#REF!</definedName>
    <definedName name="pagenj5">#REF!</definedName>
    <definedName name="pagenj6">#REF!</definedName>
    <definedName name="pagenj7">#REF!</definedName>
    <definedName name="pagenj8">#REF!</definedName>
    <definedName name="pagenj9">#REF!</definedName>
    <definedName name="pain">#REF!</definedName>
    <definedName name="PCALOC">#REF!</definedName>
    <definedName name="PEK">#REF!</definedName>
    <definedName name="PENALTIES_AND_FINES">#REF!</definedName>
    <definedName name="PEO">#REF!</definedName>
    <definedName name="pj">#REF!</definedName>
    <definedName name="PLBSHEET">#REF!</definedName>
    <definedName name="po" hidden="1">{#N/A,#N/A,TRUE,"Monthly Wireless";#N/A,#N/A,TRUE,"Qrt Wireless";#N/A,#N/A,TRUE,"FY Wireless";#N/A,#N/A,TRUE,"1Q Wireless";#N/A,#N/A,TRUE,"2Q Wireless";#N/A,#N/A,TRUE,"3Q Wireless";#N/A,#N/A,TRUE,"4Q Wireless"}</definedName>
    <definedName name="poil">#REF!</definedName>
    <definedName name="poll">#REF!</definedName>
    <definedName name="pop">#REF!</definedName>
    <definedName name="ppp">#REF!</definedName>
    <definedName name="PREPAID_ASSET_DETAIL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2000">#REF!</definedName>
    <definedName name="PRINT2001">#REF!</definedName>
    <definedName name="PRINTF37">#REF!</definedName>
    <definedName name="pull">#REF!</definedName>
    <definedName name="puui" hidden="1">{#N/A,#N/A,TRUE,"Qrt BCG";#N/A,#N/A,TRUE,"Qrt w|o Wireless";#N/A,#N/A,TRUE,"Qrt Wireless"}</definedName>
    <definedName name="QC">#REF!</definedName>
    <definedName name="qq">#N/A</definedName>
    <definedName name="Query1">#REF!</definedName>
    <definedName name="RANGE_ACCRUALS_CY">#REF!</definedName>
    <definedName name="RANGE_ACCRUALS_HIDE">#REF!</definedName>
    <definedName name="RANGE_ACCRUALS_PY">#REF!</definedName>
    <definedName name="RANGE_ACCRUED_COMP_CY">#REF!</definedName>
    <definedName name="RANGE_ACCRUED_COMP_PY">#REF!</definedName>
    <definedName name="RANGE_ALLOW_CY">#REF!</definedName>
    <definedName name="RANGE_ALLOW_PY">#REF!</definedName>
    <definedName name="RANGE_DEFERRED_CY">#REF!</definedName>
    <definedName name="RANGE_DEFERRED_PY">#REF!</definedName>
    <definedName name="RANGE_INTANGIBLE_AD_BEG">#REF!</definedName>
    <definedName name="RANGE_INTANGIBLE_AD_END">#REF!</definedName>
    <definedName name="RANGE_INTANGIBLE_CLEAR">#REF!,#REF!,#REF!</definedName>
    <definedName name="RANGE_INTANGIBLE_COST_BEG">#REF!</definedName>
    <definedName name="RANGE_INTANGIBLE_COST_END">#REF!</definedName>
    <definedName name="RANGE_INV_RSV_CY">#REF!</definedName>
    <definedName name="RANGE_INV_RSV_PY">#REF!</definedName>
    <definedName name="RANGE_PREPAID_CY">#REF!</definedName>
    <definedName name="RANGE_PREPAID_PY">#REF!</definedName>
    <definedName name="RANGE_RSV_CY">#REF!</definedName>
    <definedName name="RANGE_RSV_PY">#REF!</definedName>
    <definedName name="rate2006">#REF!</definedName>
    <definedName name="rate2007">#REF!</definedName>
    <definedName name="RECON">#REF!</definedName>
    <definedName name="RECONCILIATION">#REF!</definedName>
    <definedName name="REGION_1">#REF!</definedName>
    <definedName name="REGION_2">#REF!</definedName>
    <definedName name="REPORT">#REF!</definedName>
    <definedName name="RIC">#REF!</definedName>
    <definedName name="RICHMOND">#REF!</definedName>
    <definedName name="s">#REF!</definedName>
    <definedName name="SAL_PG1">#REF!</definedName>
    <definedName name="SAL_PG2">#REF!</definedName>
    <definedName name="SALI00">#REF!</definedName>
    <definedName name="SALI01">#REF!</definedName>
    <definedName name="salisfiscal">#REF!</definedName>
    <definedName name="Sample_Area">#REF!</definedName>
    <definedName name="SAPBEXdnldView" hidden="1">"D3F6J5CPI9NGORO9TICK7IUYB"</definedName>
    <definedName name="SAPBEXsysID" hidden="1">"HBP"</definedName>
    <definedName name="SAPFdd1">#REF!</definedName>
    <definedName name="schedule">#REF!</definedName>
    <definedName name="sdfg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SE_ENGIN">#REF!</definedName>
    <definedName name="SE_OH">#REF!</definedName>
    <definedName name="SE_OM">#REF!</definedName>
    <definedName name="SE_OTHER">#REF!</definedName>
    <definedName name="SE_RESID">#REF!</definedName>
    <definedName name="SE_UNDER">#REF!</definedName>
    <definedName name="SERV_CHARGE">#REF!</definedName>
    <definedName name="Service">#REF!</definedName>
    <definedName name="SEY">#REF!</definedName>
    <definedName name="shee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heet1_FooterType" hidden="1">"NONE"</definedName>
    <definedName name="Sheet2_FooterType" hidden="1">"NONE"</definedName>
    <definedName name="showme">#REF!</definedName>
    <definedName name="SiouxCity">#REF!</definedName>
    <definedName name="SLCW00">#REF!</definedName>
    <definedName name="SLCW01">#REF!</definedName>
    <definedName name="slcwfiscal">#REF!</definedName>
    <definedName name="SOUTHEAST">#REF!</definedName>
    <definedName name="SPECIALS">#REF!</definedName>
    <definedName name="SRP">#REF!</definedName>
    <definedName name="STATE">#REF!</definedName>
    <definedName name="STATE_TAX_DEDUCTION">#REF!</definedName>
    <definedName name="STATEIAS">#REF!</definedName>
    <definedName name="STJ">#REF!</definedName>
    <definedName name="STMT">#REF!</definedName>
    <definedName name="STMTBU">#REF!</definedName>
    <definedName name="STOCK">#REF!</definedName>
    <definedName name="STOCK_OPTION_INFORMATION">#REF!</definedName>
    <definedName name="Strongville">#REF!</definedName>
    <definedName name="Stuff">#REF!</definedName>
    <definedName name="SUMMARY_SHEET">#REF!</definedName>
    <definedName name="SUNBURY">#REF!</definedName>
    <definedName name="SW_ENGIN">#REF!</definedName>
    <definedName name="SW_OH">#REF!</definedName>
    <definedName name="SW_OM">#REF!</definedName>
    <definedName name="SW_OTHER">#REF!</definedName>
    <definedName name="SW_RESID">#REF!</definedName>
    <definedName name="SW_UNDER">#REF!</definedName>
    <definedName name="SYSTDEL">#REF!</definedName>
    <definedName name="T">#REF!</definedName>
    <definedName name="TABLE">#REF!</definedName>
    <definedName name="Tax_Vals">#REF!</definedName>
    <definedName name="test">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ing" hidden="1">{#N/A,"Anonymous",FALSE,"30 30k Table";#N/A,#N/A,FALSE,"30 50k Table";#N/A,#N/A,FALSE,"40 100k Table"}</definedName>
    <definedName name="TESTKEYS">#REF!</definedName>
    <definedName name="TESTVKEY">#REF!</definedName>
    <definedName name="Thorig">#REF!</definedName>
    <definedName name="TN_PG1">#REF!</definedName>
    <definedName name="TN_PG2">#REF!</definedName>
    <definedName name="TNAM00">#REF!</definedName>
    <definedName name="TNAM01">#REF!</definedName>
    <definedName name="tnamfiscal">#REF!</definedName>
    <definedName name="tom">#REF!</definedName>
    <definedName name="to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OTAL">#REF!</definedName>
    <definedName name="TotColControl">#REF!</definedName>
    <definedName name="TOTO">#REF!</definedName>
    <definedName name="TP_Footer_Path" hidden="1">"S:\00270\05ret\othsys\team\"</definedName>
    <definedName name="tp_footer_path2" hidden="1">"S:\00270\06ret\othsys\TEAM\12-31-2005 Disclosure (FAS)\"</definedName>
    <definedName name="tp_footer_path3" hidden="1">"S:\00270\06ret\othsys\TEAM\Etown\"</definedName>
    <definedName name="TP_Footer_User" hidden="1">"oneilbr"</definedName>
    <definedName name="tp_footer_user2" hidden="1">"PEREZM"</definedName>
    <definedName name="tp_footer_user3" hidden="1">"DECRISS"</definedName>
    <definedName name="TP_Footer_Version" hidden="1">"v4.00"</definedName>
    <definedName name="tryu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Type">#REF!</definedName>
    <definedName name="UNICAP__SECTION_263A__COMPUTATION">#REF!</definedName>
    <definedName name="upaa">#REF!</definedName>
    <definedName name="VA_EAST_PG1">#REF!</definedName>
    <definedName name="VA_EAST_PG2">#REF!</definedName>
    <definedName name="VA_PG1">#REF!</definedName>
    <definedName name="VA_PG2">#REF!</definedName>
    <definedName name="VAAM00">#REF!</definedName>
    <definedName name="VAAM01">#REF!</definedName>
    <definedName name="vaamfiscal">#REF!</definedName>
    <definedName name="valpay">#REF!</definedName>
    <definedName name="VARIABLE">#REF!</definedName>
    <definedName name="VARIANCE">#REF!</definedName>
    <definedName name="VARIANCEHEAD">#REF!</definedName>
    <definedName name="VARIOUS_ASSET_RESERVES">#REF!</definedName>
    <definedName name="WAB">#REF!</definedName>
    <definedName name="warn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arnst" hidden="1">{"Co1statements",#N/A,FALSE,"Cmpy1";"Co2statement",#N/A,FALSE,"Cmpy2";"co1pm",#N/A,FALSE,"Co1PM";"co2PM",#N/A,FALSE,"Co2PM";"value",#N/A,FALSE,"value";"opco",#N/A,FALSE,"NewSparkle";"adjusts",#N/A,FALSE,"Adjustments"}</definedName>
    <definedName name="wert" hidden="1">{#N/A,#N/A,TRUE,"1Q BCG";#N/A,#N/A,TRUE,"1Q w|o Wireless";#N/A,#N/A,TRUE,"1Q Wireless"}</definedName>
    <definedName name="WEST_JERSEY">#REF!</definedName>
    <definedName name="WESTERN">#REF!</definedName>
    <definedName name="what" hidden="1">{"TOT_QTR_TO_PREV",#N/A,FALSE,"Site Sum"}</definedName>
    <definedName name="what1" hidden="1">{"TOT_QTR_TO_PREV",#N/A,FALSE,"Site Sum"}</definedName>
    <definedName name="what2" hidden="1">{"TOT_QTR_TO_PREV",#N/A,FALSE,"Site Sum"}</definedName>
    <definedName name="WhatIf03">#REF!</definedName>
    <definedName name="WhatIf04">#REF!</definedName>
    <definedName name="WhatIf05">#REF!</definedName>
    <definedName name="WhatIf06">#REF!</definedName>
    <definedName name="WhatIfOp">#REF!</definedName>
    <definedName name="workpaper" hidden="1">{#N/A,#N/A,FALSE,"Month";#N/A,#N/A,FALSE,"Period";#N/A,#N/A,FALSE,"12 Month";#N/A,#N/A,FALSE,"Quarter"}</definedName>
    <definedName name="WRANGLEBORO">#REF!</definedName>
    <definedName name="wrn.1st._.Quarter." hidden="1">{#N/A,#N/A,TRUE,"1Q BCG";#N/A,#N/A,TRUE,"1Q w|o Wireless";#N/A,#N/A,TRUE,"1Q Wireless"}</definedName>
    <definedName name="wrn.228CAMDENPASSAGE." hidden="1">{#N/A,#N/A,TRUE,"704C";#N/A,#N/A,TRUE,"WTB";#N/A,#N/A,TRUE,"TAJE";#N/A,#N/A,TRUE,"752";#N/A,#N/A,TRUE,"704B";#N/A,#N/A,TRUE,"P&amp;LALLOC";#N/A,#N/A,TRUE,"7522"}</definedName>
    <definedName name="wrn.2nd._.Quarter." hidden="1">{#N/A,#N/A,TRUE,"2Q BCG";#N/A,#N/A,TRUE,"2Q w|o Wireless";#N/A,#N/A,TRUE,"2Q Wireless"}</definedName>
    <definedName name="wrn.3rd._.Quarter." hidden="1">{#N/A,#N/A,TRUE,"3Q BCG";#N/A,#N/A,TRUE,"3Q w|o Wireless";#N/A,#N/A,TRUE,"3Q Wireless"}</definedName>
    <definedName name="wrn.4th._.Quarter." hidden="1">{#N/A,#N/A,TRUE,"4Q BCG";#N/A,#N/A,TRUE,"4Q w|o Wireless";#N/A,#N/A,TRUE,"4Q Wireless"}</definedName>
    <definedName name="wrn.abce." hidden="1">{#N/A,#N/A,FALSE,"1998 SBT Issuse";#N/A,#N/A,FALSE,"REVIEW Summary"}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{#N/A,#N/A,FALSE,"Qrt Fcst";#N/A,#N/A,FALSE,"Qrt Fcst vs Plan &amp; PY";#N/A,#N/A,FALSE,"FY Fcst vs Plan &amp; PY";#N/A,#N/A,FALSE,"EVA CAP";#N/A,#N/A,FALSE,"EVA NOPAT"}</definedName>
    <definedName name="wrn.ALL._....original." hidden="1">{#N/A,#N/A,FALSE,"Qrt Fcst";#N/A,#N/A,FALSE,"Qrt Fcst vs Plan &amp; PY";#N/A,#N/A,FALSE,"FY Fcst vs Plan &amp; PY";#N/A,#N/A,FALSE,"EVA CAP";#N/A,#N/A,FALSE,"EVA NOPAT"}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owrates." hidden="1">{"rates",#N/A,FALSE,"COSSUM"}</definedName>
    <definedName name="wrn.BCG._.All._.Periods." hidden="1">{#N/A,#N/A,TRUE,"Monthly BCG";#N/A,#N/A,TRUE,"Qrt BCG";#N/A,#N/A,TRUE,"FY BCG";#N/A,#N/A,TRUE,"1Q BCG";#N/A,#N/A,TRUE,"2Q BCG";#N/A,#N/A,TRUE,"3Q BCG";#N/A,#N/A,TRUE,"4Q BCG"}</definedName>
    <definedName name="wrn.ccroll.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wrn.COS." hidden="1">{"detail",#N/A,FALSE,"COSSUM"}</definedName>
    <definedName name="wrn.Dept_Income_Statement." hidden="1">{#N/A,#N/A,FALSE,"Month";#N/A,#N/A,FALSE,"Period";#N/A,#N/A,FALSE,"12 Month";#N/A,#N/A,FALSE,"Quarter"}</definedName>
    <definedName name="wrn.Fiscal._.Year." hidden="1">{#N/A,#N/A,TRUE,"FY BCG";#N/A,#N/A,TRUE,"FY w|o Wireless";#N/A,#N/A,TRUE,"FY Wireless"}</definedName>
    <definedName name="wrn.GAC._.PRINT._.OUT." hidden="1">{#N/A,#N/A,FALSE,"JE051 PAGE 1 OF 3";#N/A,#N/A,FALSE,"JE051 PAGE 2 OF 3";#N/A,#N/A,FALSE,"JE051 PAGE 3 OF 3"}</definedName>
    <definedName name="wrn.Graph._.SBU._.by._.Year._.1997_2000." hidden="1">{"Graph SBU by Year 1997_2000",#N/A,FALSE,"Strategic Business Lines"}</definedName>
    <definedName name="wrn.Graph._.SBU._.Contribution._.1997_2000." hidden="1">{"Graph_SBU_Contirbution 1991_2000",#N/A,FALSE,"Strategic Business Lines"}</definedName>
    <definedName name="wrn.Initial." hidden="1">{#N/A,"Anonymous",FALSE,"30 30k Table";#N/A,#N/A,FALSE,"30 50k Table";#N/A,#N/A,FALSE,"40 100k Table"}</definedName>
    <definedName name="wrn.Monthlys." hidden="1">{#N/A,#N/A,TRUE,"Monthly BCG";#N/A,#N/A,TRUE,"Monthly w|o Wireless";#N/A,#N/A,TRUE,"Monthly Wireless"}</definedName>
    <definedName name="wrn.Percentage." hidden="1">{"Summary",#N/A,FALSE,"Options "}</definedName>
    <definedName name="wrn.Plan._.EVA.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wrn.Project._.Criteria." hidden="1">{#N/A,#N/A,FALSE,"Sheet1"}</definedName>
    <definedName name="wrn.Quarterlys." hidden="1">{#N/A,#N/A,TRUE,"Qrt BCG";#N/A,#N/A,TRUE,"Qrt w|o Wireless";#N/A,#N/A,TRUE,"Qrt Wireless"}</definedName>
    <definedName name="wrn.Set." hidden="1">{#N/A,#N/A,TRUE,"Operating Statement";#N/A,#N/A,TRUE,"Operating Statement - YTD";#N/A,#N/A,TRUE,"Assets";#N/A,#N/A,TRUE,"Liab. &amp; Equity";#N/A,#N/A,TRUE,"Cash Flow";#N/A,#N/A,TRUE,"Cash Flow - YTD"}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ummary._.Forecast.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wrn.Table._.SBU._.1996_2002." hidden="1">{"SBU Numbers 1996_2002",#N/A,FALSE,"Strategic Business Lines"}</definedName>
    <definedName name="wrn.Wireless." hidden="1">{#N/A,#N/A,TRUE,"Monthly Wireless";#N/A,#N/A,TRUE,"Qrt Wireless";#N/A,#N/A,TRUE,"FY Wireless";#N/A,#N/A,TRUE,"1Q Wireless";#N/A,#N/A,TRUE,"2Q Wireless";#N/A,#N/A,TRUE,"3Q Wireless";#N/A,#N/A,TRUE,"4Q Wireless"}</definedName>
    <definedName name="wrn.without._.Wireless._.All._.Periods.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  <definedName name="wrn.Year._.Set." hidden="1">{#N/A,#N/A,FALSE,"Operating Statement";#N/A,#N/A,FALSE,"Assets";#N/A,#N/A,FALSE,"Liab. &amp; Equity";#N/A,#N/A,FALSE,"Cash Flow"}</definedName>
    <definedName name="wrn.YTD._.Set." hidden="1">{#N/A,#N/A,FALSE,"Operating Statement - YTD";#N/A,#N/A,FALSE,"Assets";#N/A,#N/A,FALSE,"Liab. &amp; Equity";#N/A,#N/A,FALSE,"Cash Flow - YTD"}</definedName>
    <definedName name="WV_PG1">#REF!</definedName>
    <definedName name="WV_PG2">#REF!</definedName>
    <definedName name="WVAM00">#REF!</definedName>
    <definedName name="WVAM01">#REF!</definedName>
    <definedName name="wvamfiscal">#REF!</definedName>
    <definedName name="yioyi" hidden="1">{#N/A,#N/A,TRUE,"1Q BCG";#N/A,#N/A,TRUE,"1Q w|o Wireless";#N/A,#N/A,TRUE,"1Q Wireless"}</definedName>
    <definedName name="yyy" hidden="1">{#N/A,#N/A,FALSE,"Sheet1"}</definedName>
    <definedName name="Z_0010CA7E_41A6_4B6D_9BF2_FEC26226387C_.wvu.Cols" hidden="1">#REF!,#REF!</definedName>
    <definedName name="Z_01897AD0_2409_4ECA_B7E7_B665E2A14E37_.wvu.PrintArea" hidden="1">#REF!</definedName>
    <definedName name="Z_01897AD0_2409_4ECA_B7E7_B665E2A14E37_.wvu.PrintTitles" hidden="1">#REF!,#REF!</definedName>
    <definedName name="Z_01DF7535_F9C8_4C20_BE37_3EA54AE861AF_.wvu.PrintArea" hidden="1">#REF!</definedName>
    <definedName name="Z_01DF7535_F9C8_4C20_BE37_3EA54AE861AF_.wvu.PrintTitles" hidden="1">#REF!,#REF!</definedName>
    <definedName name="Z_01EEA842_8689_41C3_98F6_C5D31AE49A89_.wvu.PrintArea" hidden="1">#REF!</definedName>
    <definedName name="Z_01EEA842_8689_41C3_98F6_C5D31AE49A89_.wvu.PrintTitles" hidden="1">#REF!,#REF!</definedName>
    <definedName name="Z_024DCBEE_4499_4617_B287_9AEBBBE125DD_.wvu.Cols" hidden="1">#REF!</definedName>
    <definedName name="Z_024DCBEE_4499_4617_B287_9AEBBBE125DD_.wvu.PrintArea" hidden="1">#REF!</definedName>
    <definedName name="Z_024DCBEE_4499_4617_B287_9AEBBBE125DD_.wvu.PrintTitles" hidden="1">#REF!,#REF!</definedName>
    <definedName name="Z_0406CDD5_0107_47CC_9777_B89632D84C15_.wvu.PrintArea" hidden="1">#REF!</definedName>
    <definedName name="Z_0406CDD5_0107_47CC_9777_B89632D84C15_.wvu.PrintTitles" hidden="1">#REF!,#REF!</definedName>
    <definedName name="Z_046AB305_A595_44ED_87D5_9C8C177D0880_.wvu.Cols" hidden="1">#REF!</definedName>
    <definedName name="Z_04A5CE45_C0F4_454B_8018_5F7498F63723_.wvu.PrintArea" hidden="1">#REF!</definedName>
    <definedName name="Z_04A5CE45_C0F4_454B_8018_5F7498F63723_.wvu.PrintTitles" hidden="1">#REF!,#REF!</definedName>
    <definedName name="Z_04C314B8_212C_4C3A_A4DA_DC219A847342_.wvu.Cols" hidden="1">#REF!,#REF!</definedName>
    <definedName name="Z_05D78A85_FD12_41F8_B3B7_91B7D1D1E1EA_.wvu.Cols" hidden="1">#REF!</definedName>
    <definedName name="Z_05D78A85_FD12_41F8_B3B7_91B7D1D1E1EA_.wvu.PrintArea" hidden="1">#REF!</definedName>
    <definedName name="Z_05D78A85_FD12_41F8_B3B7_91B7D1D1E1EA_.wvu.PrintTitles" hidden="1">#REF!,#REF!</definedName>
    <definedName name="Z_067D5608_AE7D_43BF_B7BA_16CF77984DDC_.wvu.PrintTitles" hidden="1">#REF!,#REF!</definedName>
    <definedName name="Z_088AF089_C0C1_415B_A665_F8A929D93C5C_.wvu.PrintArea" hidden="1">#REF!</definedName>
    <definedName name="Z_088AF089_C0C1_415B_A665_F8A929D93C5C_.wvu.PrintTitles" hidden="1">#REF!,#REF!</definedName>
    <definedName name="Z_08FF8300_4C8E_4A9F_B20D_CBC9B9CA32A3_.wvu.Cols" hidden="1">#REF!</definedName>
    <definedName name="Z_0A1C7829_1AAF_470C_8346_AC21CCE9AA6A_.wvu.PrintArea" hidden="1">#REF!</definedName>
    <definedName name="Z_0A1C7829_1AAF_470C_8346_AC21CCE9AA6A_.wvu.PrintTitles" hidden="1">#REF!,#REF!</definedName>
    <definedName name="Z_0C48ABB4_C38D_4C20_9E34_780C3D096AE9_.wvu.Cols" hidden="1">#REF!</definedName>
    <definedName name="Z_0DAD2241_7630_4701_BA49_1226783579F4_.wvu.Cols" hidden="1">#REF!</definedName>
    <definedName name="Z_0DAD2241_7630_4701_BA49_1226783579F4_.wvu.PrintArea" hidden="1">#REF!</definedName>
    <definedName name="Z_0DAD2241_7630_4701_BA49_1226783579F4_.wvu.PrintTitles" hidden="1">#REF!,#REF!</definedName>
    <definedName name="Z_0F9B372D_48DD_43C9_8F31_56266E80F5F1_.wvu.Cols" hidden="1">#REF!</definedName>
    <definedName name="Z_0F9B372D_48DD_43C9_8F31_56266E80F5F1_.wvu.PrintArea" hidden="1">#REF!</definedName>
    <definedName name="Z_0F9B372D_48DD_43C9_8F31_56266E80F5F1_.wvu.PrintTitles" hidden="1">#REF!,#REF!</definedName>
    <definedName name="Z_103A3EB2_0B20_4B4F_884D_7875614C1623_.wvu.Cols" hidden="1">#REF!</definedName>
    <definedName name="Z_103A3EB2_0B20_4B4F_884D_7875614C1623_.wvu.PrintArea" hidden="1">#REF!</definedName>
    <definedName name="Z_103A3EB2_0B20_4B4F_884D_7875614C1623_.wvu.PrintTitles" hidden="1">#REF!,#REF!</definedName>
    <definedName name="Z_117C5C45_52AF_440C_B364_43984B807143_.wvu.PrintArea" hidden="1">#REF!</definedName>
    <definedName name="Z_117C5C45_52AF_440C_B364_43984B807143_.wvu.PrintTitles" hidden="1">#REF!,#REF!</definedName>
    <definedName name="Z_11871B54_AB4C_432A_AE92_7CF677CE9AC3_.wvu.Cols" hidden="1">#REF!</definedName>
    <definedName name="Z_11871B54_AB4C_432A_AE92_7CF677CE9AC3_.wvu.PrintArea" hidden="1">#REF!</definedName>
    <definedName name="Z_11871B54_AB4C_432A_AE92_7CF677CE9AC3_.wvu.PrintTitles" hidden="1">#REF!,#REF!</definedName>
    <definedName name="Z_119DA483_A552_4860_B1C6_51D69D657E27_.wvu.PrintArea" hidden="1">#REF!</definedName>
    <definedName name="Z_119DA483_A552_4860_B1C6_51D69D657E27_.wvu.PrintTitles" hidden="1">#REF!,#REF!</definedName>
    <definedName name="Z_11B8A971_38DE_46F7_877A_0A303EC83301_.wvu.Cols" hidden="1">#REF!</definedName>
    <definedName name="Z_120FE6C2_B11C_4CEF_AC55_7E1DE7BBCE2C_.wvu.Cols" hidden="1">#REF!</definedName>
    <definedName name="Z_120FE6C2_B11C_4CEF_AC55_7E1DE7BBCE2C_.wvu.PrintArea" hidden="1">#REF!</definedName>
    <definedName name="Z_120FE6C2_B11C_4CEF_AC55_7E1DE7BBCE2C_.wvu.PrintTitles" hidden="1">#REF!,#REF!</definedName>
    <definedName name="Z_12762E53_5806_47A9_A306_D245B87B00A1_.wvu.PrintArea" hidden="1">#REF!</definedName>
    <definedName name="Z_12762E53_5806_47A9_A306_D245B87B00A1_.wvu.PrintTitles" hidden="1">#REF!,#REF!</definedName>
    <definedName name="Z_14A7107B_BD2A_494B_9028_56956D95D627_.wvu.Cols" hidden="1">#REF!</definedName>
    <definedName name="Z_14A7107B_BD2A_494B_9028_56956D95D627_.wvu.PrintArea" hidden="1">#REF!</definedName>
    <definedName name="Z_14A7107B_BD2A_494B_9028_56956D95D627_.wvu.PrintTitles" hidden="1">#REF!,#REF!</definedName>
    <definedName name="Z_1541D6AA_F5A4_4635_ABB1_3CF1507A91E2_.wvu.Cols" hidden="1">#REF!</definedName>
    <definedName name="Z_16583B0A_43C5_4A8B_9848_E79185B2E274_.wvu.PrintArea" hidden="1">#REF!</definedName>
    <definedName name="Z_16583B0A_43C5_4A8B_9848_E79185B2E274_.wvu.PrintTitles" hidden="1">#REF!,#REF!</definedName>
    <definedName name="Z_177C7B6F_BCE2_4D90_85C0_730652966FD3_.wvu.Cols" hidden="1">#REF!</definedName>
    <definedName name="Z_177C7B6F_BCE2_4D90_85C0_730652966FD3_.wvu.PrintArea" hidden="1">#REF!</definedName>
    <definedName name="Z_177C7B6F_BCE2_4D90_85C0_730652966FD3_.wvu.PrintTitles" hidden="1">#REF!,#REF!</definedName>
    <definedName name="Z_17CA1B08_7B35_45E3_B72E_580369D1B36D_.wvu.PrintArea" hidden="1">#REF!</definedName>
    <definedName name="Z_17CA1B08_7B35_45E3_B72E_580369D1B36D_.wvu.PrintTitles" hidden="1">#REF!,#REF!</definedName>
    <definedName name="Z_181C62DA_1835_47BA_8980_4AE05690B823_.wvu.PrintArea" hidden="1">#REF!</definedName>
    <definedName name="Z_181C62DA_1835_47BA_8980_4AE05690B823_.wvu.PrintTitles" hidden="1">#REF!,#REF!</definedName>
    <definedName name="Z_18200550_910E_478B_B670_0554E25E4A76_.wvu.Cols" hidden="1">#REF!</definedName>
    <definedName name="Z_18200550_910E_478B_B670_0554E25E4A76_.wvu.PrintArea" hidden="1">#REF!</definedName>
    <definedName name="Z_18200550_910E_478B_B670_0554E25E4A76_.wvu.PrintTitles" hidden="1">#REF!,#REF!</definedName>
    <definedName name="Z_18D0A93C_0F8F_48EA_8CF5_291736BF5460_.wvu.Cols" hidden="1">#REF!,#REF!</definedName>
    <definedName name="Z_18D0A93C_0F8F_48EA_8CF5_291736BF5460_.wvu.PrintArea" hidden="1">#REF!</definedName>
    <definedName name="Z_18D0A93C_0F8F_48EA_8CF5_291736BF5460_.wvu.PrintTitles" hidden="1">#REF!,#REF!</definedName>
    <definedName name="Z_19B9E2D1_6073_4693_9278_98EEEA088F46_.wvu.Cols" hidden="1">#REF!</definedName>
    <definedName name="Z_1B349E3C_5D9F_4662_A7D3_5F8CEEA12078_.wvu.Cols" hidden="1">#REF!</definedName>
    <definedName name="Z_1B725AD4_A081_420E_B0D7_BD9D4DE41004_.wvu.Cols" hidden="1">#REF!</definedName>
    <definedName name="Z_1B725AD4_A081_420E_B0D7_BD9D4DE41004_.wvu.PrintArea" hidden="1">#REF!</definedName>
    <definedName name="Z_1B725AD4_A081_420E_B0D7_BD9D4DE41004_.wvu.PrintTitles" hidden="1">#REF!,#REF!</definedName>
    <definedName name="Z_1B9D5F7B_5DD0_4A37_8E93_760B39EAE6C1_.wvu.PrintArea" hidden="1">#REF!</definedName>
    <definedName name="Z_1B9D5F7B_5DD0_4A37_8E93_760B39EAE6C1_.wvu.PrintTitles" hidden="1">#REF!,#REF!</definedName>
    <definedName name="Z_1BB4D6DC_F83C_498B_BEA9_35F2470AA163_.wvu.Cols" hidden="1">#REF!</definedName>
    <definedName name="Z_1BB4D6DC_F83C_498B_BEA9_35F2470AA163_.wvu.PrintArea" hidden="1">#REF!</definedName>
    <definedName name="Z_1BB4D6DC_F83C_498B_BEA9_35F2470AA163_.wvu.PrintTitles" hidden="1">#REF!,#REF!</definedName>
    <definedName name="Z_1DC57814_9D50_40D1_9366_6D7DEA6D70BB_.wvu.Cols" hidden="1">#REF!</definedName>
    <definedName name="Z_1DC57814_9D50_40D1_9366_6D7DEA6D70BB_.wvu.PrintArea" hidden="1">#REF!</definedName>
    <definedName name="Z_1DC57814_9D50_40D1_9366_6D7DEA6D70BB_.wvu.PrintTitles" hidden="1">#REF!,#REF!</definedName>
    <definedName name="Z_202415D2_DDAD_47D5_9351_CE19FD172B20_.wvu.PrintArea" hidden="1">#REF!</definedName>
    <definedName name="Z_202415D2_DDAD_47D5_9351_CE19FD172B20_.wvu.PrintTitles" hidden="1">#REF!,#REF!</definedName>
    <definedName name="Z_20A3CC8D_E5AB_49B7_8174_F20BF3A70289_.wvu.Cols" hidden="1">#REF!</definedName>
    <definedName name="Z_20FE0180_340A_41E5_B139_3E382AB25C2E_.wvu.Cols" hidden="1">#REF!</definedName>
    <definedName name="Z_20FE0180_340A_41E5_B139_3E382AB25C2E_.wvu.PrintArea" hidden="1">#REF!</definedName>
    <definedName name="Z_20FE0180_340A_41E5_B139_3E382AB25C2E_.wvu.PrintTitles" hidden="1">#REF!,#REF!</definedName>
    <definedName name="Z_2106CBAE_E49F_4C3A_AC12_DEB6C30FBFD5_.wvu.Cols" hidden="1">#REF!,#REF!</definedName>
    <definedName name="Z_24CAC986_9B93_420B_94E0_0FE2D16ADCB0_.wvu.Cols" hidden="1">#REF!</definedName>
    <definedName name="Z_2724E732_E765_4844_8499_4B1AACCA532B_.wvu.PrintArea" hidden="1">#REF!</definedName>
    <definedName name="Z_2724E732_E765_4844_8499_4B1AACCA532B_.wvu.PrintTitles" hidden="1">#REF!,#REF!</definedName>
    <definedName name="Z_2996EB4A_4E46_4149_B132_DBF43A7251DD_.wvu.Cols" hidden="1">#REF!,#REF!</definedName>
    <definedName name="Z_2A72E922_56D4_4F44_9E33_C6B502ABE6FE_.wvu.Cols" hidden="1">#REF!</definedName>
    <definedName name="Z_2A72E922_56D4_4F44_9E33_C6B502ABE6FE_.wvu.PrintArea" hidden="1">#REF!</definedName>
    <definedName name="Z_2A72E922_56D4_4F44_9E33_C6B502ABE6FE_.wvu.PrintTitles" hidden="1">#REF!,#REF!</definedName>
    <definedName name="Z_2A866A3E_9B77_4FF5_98E6_1976C33ED828_.wvu.Cols" hidden="1">#REF!</definedName>
    <definedName name="Z_2A866A3E_9B77_4FF5_98E6_1976C33ED828_.wvu.PrintArea" hidden="1">#REF!</definedName>
    <definedName name="Z_2A866A3E_9B77_4FF5_98E6_1976C33ED828_.wvu.PrintTitles" hidden="1">#REF!,#REF!</definedName>
    <definedName name="Z_2B2B02F7_FF61_4762_A8FA_DE711EBD027E_.wvu.Cols" hidden="1">#REF!,#REF!</definedName>
    <definedName name="Z_2B61EE27_9A5B_4A29_A8FE_FEE4D95E02ED_.wvu.PrintArea" hidden="1">#REF!</definedName>
    <definedName name="Z_2B61EE27_9A5B_4A29_A8FE_FEE4D95E02ED_.wvu.PrintTitles" hidden="1">#REF!,#REF!</definedName>
    <definedName name="Z_2E17020B_84F7_4784_97B9_26A9155E8C35_.wvu.Cols" hidden="1">#REF!,#REF!</definedName>
    <definedName name="Z_2E4A01D1_D351_474A_92EA_25C3B07391C9_.wvu.PrintArea" hidden="1">#REF!</definedName>
    <definedName name="Z_2E4A01D1_D351_474A_92EA_25C3B07391C9_.wvu.PrintTitles" hidden="1">#REF!,#REF!</definedName>
    <definedName name="Z_2E81EFFA_2942_4549_928C_DCB3129D05F3_.wvu.PrintArea" hidden="1">#REF!</definedName>
    <definedName name="Z_2E81EFFA_2942_4549_928C_DCB3129D05F3_.wvu.PrintTitles" hidden="1">#REF!,#REF!</definedName>
    <definedName name="Z_300392B0_20AE_4ECB_B329_6E425F096A7B_.wvu.Cols" hidden="1">#REF!</definedName>
    <definedName name="Z_300392B0_20AE_4ECB_B329_6E425F096A7B_.wvu.PrintArea" hidden="1">#REF!</definedName>
    <definedName name="Z_300392B0_20AE_4ECB_B329_6E425F096A7B_.wvu.PrintTitles" hidden="1">#REF!,#REF!</definedName>
    <definedName name="Z_30FD4C28_F5F1_432A_BA84_3EA0388C7D6E_.wvu.Cols" hidden="1">#REF!,#REF!</definedName>
    <definedName name="Z_31F5C428_F0E0_4A29_B2D1_877AC87B1D06_.wvu.Cols" hidden="1">#REF!</definedName>
    <definedName name="Z_32F6D1F7_3D50_44E3_9E5C_3275975887EF_.wvu.PrintArea" hidden="1">#REF!</definedName>
    <definedName name="Z_32F6D1F7_3D50_44E3_9E5C_3275975887EF_.wvu.PrintTitles" hidden="1">#REF!,#REF!</definedName>
    <definedName name="Z_36C1B3D9_F588_401D_8DDB_1D4973E994DE_.wvu.Cols" hidden="1">#REF!,#REF!</definedName>
    <definedName name="Z_374052EC_D788_4024_9BA6_7DF7A63F2C0B_.wvu.PrintArea" hidden="1">#REF!</definedName>
    <definedName name="Z_374052EC_D788_4024_9BA6_7DF7A63F2C0B_.wvu.PrintTitles" hidden="1">#REF!,#REF!</definedName>
    <definedName name="Z_38B71ECD_8297_47BA_9652_B3BED13EF4FC_.wvu.PrintArea" hidden="1">#REF!</definedName>
    <definedName name="Z_38B71ECD_8297_47BA_9652_B3BED13EF4FC_.wvu.PrintTitles" hidden="1">#REF!,#REF!</definedName>
    <definedName name="Z_3903B344_6724_477A_97C6_77D43D8582F9_.wvu.Cols" hidden="1">#REF!,#REF!</definedName>
    <definedName name="Z_391761EC_FD47_4C6B_85C6_4C2F3B6B5E68_.wvu.PrintArea" hidden="1">#REF!</definedName>
    <definedName name="Z_391761EC_FD47_4C6B_85C6_4C2F3B6B5E68_.wvu.PrintTitles" hidden="1">#REF!,#REF!</definedName>
    <definedName name="Z_3964DE3D_63AF_457F_BE1D_748B18E46EA9_.wvu.Cols" hidden="1">#REF!,#REF!</definedName>
    <definedName name="Z_3A567908_7F9F_40ED_A07B_772F3F0698C6_.wvu.Cols" hidden="1">#REF!,#REF!</definedName>
    <definedName name="Z_3A567908_7F9F_40ED_A07B_772F3F0698C6_.wvu.PrintArea" hidden="1">#REF!</definedName>
    <definedName name="Z_3A567908_7F9F_40ED_A07B_772F3F0698C6_.wvu.PrintTitles" hidden="1">#REF!,#REF!</definedName>
    <definedName name="Z_3DBB8388_62A3_4A96_A632_3458F6723061_.wvu.PrintArea" hidden="1">#REF!</definedName>
    <definedName name="Z_3DBB8388_62A3_4A96_A632_3458F6723061_.wvu.PrintTitles" hidden="1">#REF!,#REF!</definedName>
    <definedName name="Z_3E3FEC62_DFF3_47DE_B345_4ACEB8AB7278_.wvu.Cols" hidden="1">#REF!</definedName>
    <definedName name="Z_3E6A1076_0D23_4C58_BB2A_AAD3FED69959_.wvu.PrintArea" hidden="1">#REF!</definedName>
    <definedName name="Z_3E6A1076_0D23_4C58_BB2A_AAD3FED69959_.wvu.PrintTitles" hidden="1">#REF!,#REF!</definedName>
    <definedName name="Z_3ED3B219_FAD1_4554_8B9E_D0A2436268A2_.wvu.PrintArea" hidden="1">#REF!</definedName>
    <definedName name="Z_3ED3B219_FAD1_4554_8B9E_D0A2436268A2_.wvu.PrintTitles" hidden="1">#REF!,#REF!</definedName>
    <definedName name="Z_3F8E4BA2_3821_49F3_ABAA_E80207749A32_.wvu.Cols" hidden="1">#REF!</definedName>
    <definedName name="Z_4052A6C2_860F_48D1_8160_FD1C279C158D_.wvu.PrintArea" hidden="1">#REF!</definedName>
    <definedName name="Z_4052A6C2_860F_48D1_8160_FD1C279C158D_.wvu.PrintTitles" hidden="1">#REF!,#REF!</definedName>
    <definedName name="Z_40E86640_CB4C_4428_8EC0_FDAD2936987D_.wvu.PrintArea" hidden="1">#REF!</definedName>
    <definedName name="Z_40E86640_CB4C_4428_8EC0_FDAD2936987D_.wvu.PrintTitles" hidden="1">#REF!,#REF!</definedName>
    <definedName name="Z_4130B590_C71E_4DFA_BCA0_A7A076B01ECC_.wvu.Cols" hidden="1">#REF!,#REF!</definedName>
    <definedName name="Z_425A4644_9B7B_4AA4_B52B_6D1B59A627CE_.wvu.Cols" hidden="1">#REF!</definedName>
    <definedName name="Z_42EA66A3_5640_44A8_AA8F_FB8A2968271D_.wvu.PrintArea" hidden="1">#REF!</definedName>
    <definedName name="Z_42EA66A3_5640_44A8_AA8F_FB8A2968271D_.wvu.PrintTitles" hidden="1">#REF!,#REF!</definedName>
    <definedName name="Z_43FD36F2_8371_456B_BCC6_21DB3A6D8F26_.wvu.Cols" hidden="1">#REF!,#REF!</definedName>
    <definedName name="Z_446CA8DE_BCE5_4CF3_B3B8_FCD920ACC71B_.wvu.Cols" hidden="1">#REF!,#REF!</definedName>
    <definedName name="Z_45594CF4_DDA2_4C8B_ADA2_3137A9EC4B83_.wvu.Cols" hidden="1">#REF!</definedName>
    <definedName name="Z_46BFA4B7_33D3_4EB3_BADC_21D486505386_.wvu.PrintArea" hidden="1">#REF!</definedName>
    <definedName name="Z_46BFA4B7_33D3_4EB3_BADC_21D486505386_.wvu.PrintTitles" hidden="1">#REF!,#REF!</definedName>
    <definedName name="Z_488AA2A9_C067_419A_BF68_1F9B860EC03E_.wvu.PrintArea" hidden="1">#REF!</definedName>
    <definedName name="Z_488AA2A9_C067_419A_BF68_1F9B860EC03E_.wvu.PrintTitles" hidden="1">#REF!,#REF!</definedName>
    <definedName name="Z_4A3943C0_F33A_4EEB_9E29_14E962E25E09_.wvu.PrintArea" hidden="1">#REF!</definedName>
    <definedName name="Z_4A3943C0_F33A_4EEB_9E29_14E962E25E09_.wvu.PrintTitles" hidden="1">#REF!,#REF!</definedName>
    <definedName name="Z_4B29C44A_A14E_4973_BD02_C04D78C92655_.wvu.PrintArea" hidden="1">#REF!</definedName>
    <definedName name="Z_4B29C44A_A14E_4973_BD02_C04D78C92655_.wvu.PrintTitles" hidden="1">#REF!,#REF!</definedName>
    <definedName name="Z_4B8E0127_92B5_464B_96AD_DD30E1444D26_.wvu.Cols" hidden="1">#REF!</definedName>
    <definedName name="Z_4BC0881E_A6F5_4A73_B60F_0D61AF111C0A_.wvu.PrintArea" hidden="1">#REF!</definedName>
    <definedName name="Z_4BC0881E_A6F5_4A73_B60F_0D61AF111C0A_.wvu.PrintTitles" hidden="1">#REF!,#REF!</definedName>
    <definedName name="Z_4C165037_41CC_46FA_AE58_D538F4D1899B_.wvu.PrintArea" hidden="1">#REF!</definedName>
    <definedName name="Z_4C165037_41CC_46FA_AE58_D538F4D1899B_.wvu.PrintTitles" hidden="1">#REF!,#REF!</definedName>
    <definedName name="Z_4C8759A4_78E1_4FA8_B723_26B3BEE4F638_.wvu.PrintArea" hidden="1">#REF!</definedName>
    <definedName name="Z_4C8759A4_78E1_4FA8_B723_26B3BEE4F638_.wvu.PrintTitles" hidden="1">#REF!,#REF!</definedName>
    <definedName name="Z_4D9CCDDB_6568_4819_B01B_329A9B26B172_.wvu.PrintArea" hidden="1">#REF!</definedName>
    <definedName name="Z_4D9CCDDB_6568_4819_B01B_329A9B26B172_.wvu.PrintTitles" hidden="1">#REF!,#REF!</definedName>
    <definedName name="Z_4EC4849B_DAFC_4DAE_B38D_0EABB4A1A200_.wvu.Cols" hidden="1">#REF!</definedName>
    <definedName name="Z_4EC4849B_DAFC_4DAE_B38D_0EABB4A1A200_.wvu.PrintArea" hidden="1">#REF!</definedName>
    <definedName name="Z_4EC4849B_DAFC_4DAE_B38D_0EABB4A1A200_.wvu.PrintTitles" hidden="1">#REF!,#REF!</definedName>
    <definedName name="Z_4EEF111F_F617_4B42_BCEE_F4EAEA5CB9F4_.wvu.Cols" hidden="1">#REF!,#REF!</definedName>
    <definedName name="Z_4F39876B_16D4_4835_A607_A4F8A6596262_.wvu.Cols" hidden="1">#REF!</definedName>
    <definedName name="Z_4F60CF9D_DE43_4DD1_BAC6_A57C1C981599_.wvu.Cols" hidden="1">#REF!</definedName>
    <definedName name="Z_4F60CF9D_DE43_4DD1_BAC6_A57C1C981599_.wvu.PrintArea" hidden="1">#REF!</definedName>
    <definedName name="Z_4F60CF9D_DE43_4DD1_BAC6_A57C1C981599_.wvu.PrintTitles" hidden="1">#REF!,#REF!</definedName>
    <definedName name="Z_4F8E42AF_E178_4E21_8357_812454832140_.wvu.Cols" hidden="1">#REF!,#REF!</definedName>
    <definedName name="Z_523002F4_9C55_4CEE_A2C8_5FB6ADD8C588_.wvu.Cols" hidden="1">#REF!</definedName>
    <definedName name="Z_54EF35E6_4C3D_4194_94AB_66655C269A21_.wvu.Cols" hidden="1">#REF!</definedName>
    <definedName name="Z_54EF35E6_4C3D_4194_94AB_66655C269A21_.wvu.PrintArea" hidden="1">#REF!</definedName>
    <definedName name="Z_54EF35E6_4C3D_4194_94AB_66655C269A21_.wvu.PrintTitles" hidden="1">#REF!,#REF!</definedName>
    <definedName name="Z_55617AF8_F22D_487D_9564_5241ABB25916_.wvu.Cols" hidden="1">#REF!</definedName>
    <definedName name="Z_55617AF8_F22D_487D_9564_5241ABB25916_.wvu.PrintArea" hidden="1">#REF!</definedName>
    <definedName name="Z_55617AF8_F22D_487D_9564_5241ABB25916_.wvu.PrintTitles" hidden="1">#REF!,#REF!</definedName>
    <definedName name="Z_56479DA8_D0B2_4E52_811C_8E85328DB3DA_.wvu.Cols" hidden="1">#REF!</definedName>
    <definedName name="Z_56479DA8_D0B2_4E52_811C_8E85328DB3DA_.wvu.PrintArea" hidden="1">#REF!</definedName>
    <definedName name="Z_56479DA8_D0B2_4E52_811C_8E85328DB3DA_.wvu.PrintTitles" hidden="1">#REF!,#REF!</definedName>
    <definedName name="Z_5653C8E1_2F25_4A50_A5AB_EA366C1942A7_.wvu.PrintArea" hidden="1">#REF!</definedName>
    <definedName name="Z_5653C8E1_2F25_4A50_A5AB_EA366C1942A7_.wvu.PrintTitles" hidden="1">#REF!,#REF!</definedName>
    <definedName name="Z_572AF45A_240C_4BEE_B6F3_43DE7306E1A3_.wvu.PrintArea" hidden="1">#REF!</definedName>
    <definedName name="Z_572AF45A_240C_4BEE_B6F3_43DE7306E1A3_.wvu.PrintTitles" hidden="1">#REF!,#REF!</definedName>
    <definedName name="Z_57CF7CBA_9C8E_421F_9F30_5A3F86B4D966_.wvu.PrintArea" hidden="1">#REF!</definedName>
    <definedName name="Z_57CF7CBA_9C8E_421F_9F30_5A3F86B4D966_.wvu.PrintTitles" hidden="1">#REF!,#REF!</definedName>
    <definedName name="Z_582CB367_514F_42DA_8339_D13875A5882C_.wvu.Cols" hidden="1">#REF!</definedName>
    <definedName name="Z_589D89C0_1B89_4703_9CFB_DBC0AA7E71FD_.wvu.PrintArea" hidden="1">#REF!</definedName>
    <definedName name="Z_589D89C0_1B89_4703_9CFB_DBC0AA7E71FD_.wvu.PrintTitles" hidden="1">#REF!,#REF!</definedName>
    <definedName name="Z_5915638C_26E5_420C_A516_47152C409B1C_.wvu.PrintArea" hidden="1">#REF!</definedName>
    <definedName name="Z_5915638C_26E5_420C_A516_47152C409B1C_.wvu.PrintTitles" hidden="1">#REF!,#REF!</definedName>
    <definedName name="Z_5A6246A1_F9A6_4DC4_B566_9A4ABDC2ADE6_.wvu.PrintArea" hidden="1">#REF!</definedName>
    <definedName name="Z_5A6246A1_F9A6_4DC4_B566_9A4ABDC2ADE6_.wvu.PrintTitles" hidden="1">#REF!,#REF!</definedName>
    <definedName name="Z_5B556941_0131_44EA_AC0E_AB2A9A0BAC37_.wvu.PrintArea" hidden="1">#REF!</definedName>
    <definedName name="Z_5B556941_0131_44EA_AC0E_AB2A9A0BAC37_.wvu.PrintTitles" hidden="1">#REF!,#REF!</definedName>
    <definedName name="Z_5B62272A_0802_44F0_B347_91AA475D2A8A_.wvu.PrintArea" hidden="1">#REF!</definedName>
    <definedName name="Z_5B62272A_0802_44F0_B347_91AA475D2A8A_.wvu.PrintTitles" hidden="1">#REF!,#REF!</definedName>
    <definedName name="Z_5BD51958_4E67_4B0B_93EF_4F7ECA5D6699_.wvu.PrintArea" hidden="1">#REF!</definedName>
    <definedName name="Z_5BD51958_4E67_4B0B_93EF_4F7ECA5D6699_.wvu.PrintTitles" hidden="1">#REF!,#REF!</definedName>
    <definedName name="Z_5C6D6FF4_B6FB_4723_9332_CFB429AEF8A3_.wvu.PrintArea" hidden="1">#REF!</definedName>
    <definedName name="Z_5C6D6FF4_B6FB_4723_9332_CFB429AEF8A3_.wvu.PrintTitles" hidden="1">#REF!,#REF!</definedName>
    <definedName name="Z_5FA9BF1E_B135_4BB3_AA4E_6BECF6722484_.wvu.PrintArea" hidden="1">#REF!</definedName>
    <definedName name="Z_5FA9BF1E_B135_4BB3_AA4E_6BECF6722484_.wvu.PrintTitles" hidden="1">#REF!,#REF!</definedName>
    <definedName name="Z_5FD6FB61_4C5B_4450_B07E_A839469012C8_.wvu.PrintArea" hidden="1">#REF!</definedName>
    <definedName name="Z_5FD6FB61_4C5B_4450_B07E_A839469012C8_.wvu.PrintTitles" hidden="1">#REF!,#REF!</definedName>
    <definedName name="Z_60202DE1_C42F_4521_82B9_71B9E1993ECA_.wvu.Cols" hidden="1">#REF!</definedName>
    <definedName name="Z_60202DE1_C42F_4521_82B9_71B9E1993ECA_.wvu.PrintArea" hidden="1">#REF!</definedName>
    <definedName name="Z_60202DE1_C42F_4521_82B9_71B9E1993ECA_.wvu.PrintTitles" hidden="1">#REF!,#REF!</definedName>
    <definedName name="Z_60327498_1293_42AB_95E1_66FC5861B714_.wvu.Cols" hidden="1">#REF!,#REF!</definedName>
    <definedName name="Z_60E105A5_8364_4BA4_B3EF_457B2DF1A9B8_.wvu.PrintArea" hidden="1">#REF!</definedName>
    <definedName name="Z_60E105A5_8364_4BA4_B3EF_457B2DF1A9B8_.wvu.PrintTitles" hidden="1">#REF!,#REF!</definedName>
    <definedName name="Z_6145A04A_74F2_4896_9252_9BAFEEC9B939_.wvu.Cols" hidden="1">#REF!</definedName>
    <definedName name="Z_61DD7EBE_6A32_42A9_B892_F91328D228D7_.wvu.Cols" hidden="1">#REF!</definedName>
    <definedName name="Z_61DD7EBE_6A32_42A9_B892_F91328D228D7_.wvu.PrintArea" hidden="1">#REF!</definedName>
    <definedName name="Z_61DD7EBE_6A32_42A9_B892_F91328D228D7_.wvu.PrintTitles" hidden="1">#REF!,#REF!</definedName>
    <definedName name="Z_62B355FF_52F5_4956_AFE4_46A62A8DCB0D_.wvu.PrintArea" hidden="1">#REF!</definedName>
    <definedName name="Z_62B355FF_52F5_4956_AFE4_46A62A8DCB0D_.wvu.PrintTitles" hidden="1">#REF!,#REF!</definedName>
    <definedName name="Z_63194BB1_3F1F_45B4_A982_F15F1DD69CCD_.wvu.PrintArea" hidden="1">#REF!</definedName>
    <definedName name="Z_63194BB1_3F1F_45B4_A982_F15F1DD69CCD_.wvu.PrintTitles" hidden="1">#REF!,#REF!</definedName>
    <definedName name="Z_63A91B7C_4E5C_45E2_A486_B11EDB0A9940_.wvu.PrintArea" hidden="1">#REF!</definedName>
    <definedName name="Z_63A91B7C_4E5C_45E2_A486_B11EDB0A9940_.wvu.PrintTitles" hidden="1">#REF!,#REF!</definedName>
    <definedName name="Z_6460B705_EC5B_45B8_95A5_A5BD89038133_.wvu.PrintArea" hidden="1">#REF!</definedName>
    <definedName name="Z_6460B705_EC5B_45B8_95A5_A5BD89038133_.wvu.PrintTitles" hidden="1">#REF!,#REF!</definedName>
    <definedName name="Z_650A76DF_0872_4D93_9A6F_4F111830780E_.wvu.Cols" hidden="1">#REF!</definedName>
    <definedName name="Z_650A76DF_0872_4D93_9A6F_4F111830780E_.wvu.PrintArea" hidden="1">#REF!</definedName>
    <definedName name="Z_650A76DF_0872_4D93_9A6F_4F111830780E_.wvu.PrintTitles" hidden="1">#REF!,#REF!</definedName>
    <definedName name="Z_659CAAA2_CAF0_41EA_B544_A21A04F6FCC5_.wvu.Cols" hidden="1">#REF!</definedName>
    <definedName name="Z_659CAAA2_CAF0_41EA_B544_A21A04F6FCC5_.wvu.PrintArea" hidden="1">#REF!</definedName>
    <definedName name="Z_659CAAA2_CAF0_41EA_B544_A21A04F6FCC5_.wvu.PrintTitles" hidden="1">#REF!,#REF!</definedName>
    <definedName name="Z_65A087A4_7126_49E2_8D21_52FA60B97E1B_.wvu.Cols" hidden="1">#REF!</definedName>
    <definedName name="Z_65A087A4_7126_49E2_8D21_52FA60B97E1B_.wvu.PrintArea" hidden="1">#REF!</definedName>
    <definedName name="Z_65A087A4_7126_49E2_8D21_52FA60B97E1B_.wvu.PrintTitles" hidden="1">#REF!,#REF!</definedName>
    <definedName name="Z_65AA77EB_4AE2_4D48_AC6B_ADC56565A44A_.wvu.PrintArea" hidden="1">#REF!</definedName>
    <definedName name="Z_65AA77EB_4AE2_4D48_AC6B_ADC56565A44A_.wvu.PrintTitles" hidden="1">#REF!,#REF!</definedName>
    <definedName name="Z_675C748E_A80D_4DAA_BFD7_C92DF2457346_.wvu.Cols" hidden="1">#REF!</definedName>
    <definedName name="Z_675C748E_A80D_4DAA_BFD7_C92DF2457346_.wvu.PrintArea" hidden="1">#REF!</definedName>
    <definedName name="Z_675C748E_A80D_4DAA_BFD7_C92DF2457346_.wvu.PrintTitles" hidden="1">#REF!,#REF!</definedName>
    <definedName name="Z_69684882_FADC_4DF8_856E_2639A22D1420_.wvu.Cols" hidden="1">#REF!</definedName>
    <definedName name="Z_69684882_FADC_4DF8_856E_2639A22D1420_.wvu.PrintArea" hidden="1">#REF!</definedName>
    <definedName name="Z_69684882_FADC_4DF8_856E_2639A22D1420_.wvu.PrintTitles" hidden="1">#REF!,#REF!</definedName>
    <definedName name="Z_69AB0546_6642_4885_AC6F_31C0E053F261_.wvu.PrintArea" hidden="1">#REF!</definedName>
    <definedName name="Z_69AB0546_6642_4885_AC6F_31C0E053F261_.wvu.PrintTitles" hidden="1">#REF!,#REF!</definedName>
    <definedName name="Z_6A57FAA3_61D3_4540_8E16_A24173DFFD40_.wvu.Cols" hidden="1">#REF!</definedName>
    <definedName name="Z_6A57FAA3_61D3_4540_8E16_A24173DFFD40_.wvu.PrintArea" hidden="1">#REF!</definedName>
    <definedName name="Z_6A57FAA3_61D3_4540_8E16_A24173DFFD40_.wvu.PrintTitles" hidden="1">#REF!,#REF!</definedName>
    <definedName name="Z_6AC0F30C_B305_40B7_A89A_BCD802639A4A_.wvu.PrintArea" hidden="1">#REF!</definedName>
    <definedName name="Z_6AC0F30C_B305_40B7_A89A_BCD802639A4A_.wvu.PrintTitles" hidden="1">#REF!,#REF!</definedName>
    <definedName name="Z_6C23C077_4BBA_4B0B_89FB_444B1D0F3F7A_.wvu.Cols" hidden="1">#REF!</definedName>
    <definedName name="Z_6C60DA7E_C5A0_4FBC_82C3_34C587CAA92E_.wvu.Cols" hidden="1">#REF!</definedName>
    <definedName name="Z_6C60DA7E_C5A0_4FBC_82C3_34C587CAA92E_.wvu.PrintArea" hidden="1">#REF!</definedName>
    <definedName name="Z_6C60DA7E_C5A0_4FBC_82C3_34C587CAA92E_.wvu.PrintTitles" hidden="1">#REF!,#REF!</definedName>
    <definedName name="Z_6D6C4945_3335_48E0_9C40_4811E6AA7957_.wvu.PrintArea" hidden="1">#REF!</definedName>
    <definedName name="Z_6D6C4945_3335_48E0_9C40_4811E6AA7957_.wvu.PrintTitles" hidden="1">#REF!,#REF!</definedName>
    <definedName name="Z_6F06A65D_8E9B_43ED_AC61_AC10F6BF356C_.wvu.Cols" hidden="1">#REF!,#REF!</definedName>
    <definedName name="Z_72BBC447_6450_4A73_8711_410CDBA07608_.wvu.Cols" hidden="1">#REF!</definedName>
    <definedName name="Z_72EFA9FA_4AC2_4892_ABC5_32746DD54227_.wvu.PrintArea" hidden="1">#REF!</definedName>
    <definedName name="Z_72EFA9FA_4AC2_4892_ABC5_32746DD54227_.wvu.PrintTitles" hidden="1">#REF!,#REF!</definedName>
    <definedName name="Z_7306D5EA_6C8C_4C57_A9B3_AA030F3A29DF_.wvu.PrintArea" hidden="1">#REF!</definedName>
    <definedName name="Z_7306D5EA_6C8C_4C57_A9B3_AA030F3A29DF_.wvu.PrintTitles" hidden="1">#REF!,#REF!</definedName>
    <definedName name="Z_73EE58CA_39FD_40FE_B9BA_B70A5B317566_.wvu.Cols" hidden="1">#REF!</definedName>
    <definedName name="Z_74F4204A_CC68_4725_B99B_153548F647A6_.wvu.Cols" hidden="1">#REF!</definedName>
    <definedName name="Z_74F4204A_CC68_4725_B99B_153548F647A6_.wvu.PrintArea" hidden="1">#REF!</definedName>
    <definedName name="Z_74F4204A_CC68_4725_B99B_153548F647A6_.wvu.PrintTitles" hidden="1">#REF!,#REF!</definedName>
    <definedName name="Z_75D90A89_40D4_4F98_9A19_048323A637EB_.wvu.PrintArea" hidden="1">#REF!</definedName>
    <definedName name="Z_75D90A89_40D4_4F98_9A19_048323A637EB_.wvu.PrintTitles" hidden="1">#REF!,#REF!</definedName>
    <definedName name="Z_75E62DD8_1AA2_419B_A6F3_9B51FA4E5F1A_.wvu.Cols" hidden="1">#REF!</definedName>
    <definedName name="Z_75E62DD8_1AA2_419B_A6F3_9B51FA4E5F1A_.wvu.PrintArea" hidden="1">#REF!</definedName>
    <definedName name="Z_75E62DD8_1AA2_419B_A6F3_9B51FA4E5F1A_.wvu.PrintTitles" hidden="1">#REF!,#REF!</definedName>
    <definedName name="Z_75FC4A4A_CABD_4AB0_98FF_85A804332359_.wvu.Cols" hidden="1">#REF!</definedName>
    <definedName name="Z_75FC4A4A_CABD_4AB0_98FF_85A804332359_.wvu.PrintArea" hidden="1">#REF!</definedName>
    <definedName name="Z_75FC4A4A_CABD_4AB0_98FF_85A804332359_.wvu.PrintTitles" hidden="1">#REF!,#REF!</definedName>
    <definedName name="Z_777DE2F7_47D5_4B1A_B9DF_28956611A238_.wvu.PrintArea" hidden="1">#REF!</definedName>
    <definedName name="Z_777DE2F7_47D5_4B1A_B9DF_28956611A238_.wvu.PrintTitles" hidden="1">#REF!,#REF!</definedName>
    <definedName name="Z_79EC4A60_D239_4E4B_B728_9D7D72566F1B_.wvu.Cols" hidden="1">#REF!</definedName>
    <definedName name="Z_79F7533D_7225_49A2_9D42_9C8D69854B97_.wvu.PrintArea" hidden="1">#REF!</definedName>
    <definedName name="Z_79F7533D_7225_49A2_9D42_9C8D69854B97_.wvu.PrintTitles" hidden="1">#REF!,#REF!</definedName>
    <definedName name="Z_7AB6B740_FB68_4881_8B95_4AFACB5DCB92_.wvu.Cols" hidden="1">#REF!</definedName>
    <definedName name="Z_7AB6B740_FB68_4881_8B95_4AFACB5DCB92_.wvu.PrintArea" hidden="1">#REF!</definedName>
    <definedName name="Z_7AB6B740_FB68_4881_8B95_4AFACB5DCB92_.wvu.PrintTitles" hidden="1">#REF!,#REF!</definedName>
    <definedName name="Z_7B1644B2_11C6_4A79_89CC_326559D64174_.wvu.PrintArea" hidden="1">#REF!</definedName>
    <definedName name="Z_7B1644B2_11C6_4A79_89CC_326559D64174_.wvu.PrintTitles" hidden="1">#REF!,#REF!</definedName>
    <definedName name="Z_7B281B89_2CFF_49EA_AB7F_0E7ABB5BD969_.wvu.Cols" hidden="1">#REF!</definedName>
    <definedName name="Z_7B281B89_2CFF_49EA_AB7F_0E7ABB5BD969_.wvu.PrintArea" hidden="1">#REF!</definedName>
    <definedName name="Z_7B281B89_2CFF_49EA_AB7F_0E7ABB5BD969_.wvu.PrintTitles" hidden="1">#REF!,#REF!</definedName>
    <definedName name="Z_7C92873E_D6D9_4FC3_B8F3_AA0ABA611497_.wvu.Cols" hidden="1">#REF!</definedName>
    <definedName name="Z_7C92873E_D6D9_4FC3_B8F3_AA0ABA611497_.wvu.PrintArea" hidden="1">#REF!</definedName>
    <definedName name="Z_7C92873E_D6D9_4FC3_B8F3_AA0ABA611497_.wvu.PrintTitles" hidden="1">#REF!,#REF!</definedName>
    <definedName name="Z_7E7EE96F_5C1C_4C3D_A3AD_5BD29202E098_.wvu.PrintArea" hidden="1">#REF!</definedName>
    <definedName name="Z_7E7EE96F_5C1C_4C3D_A3AD_5BD29202E098_.wvu.PrintTitles" hidden="1">#REF!,#REF!</definedName>
    <definedName name="Z_7EEBFAFD_517A_4290_A28D_00FDEFEDDF75_.wvu.PrintArea" hidden="1">#REF!</definedName>
    <definedName name="Z_7EEBFAFD_517A_4290_A28D_00FDEFEDDF75_.wvu.PrintTitles" hidden="1">#REF!,#REF!</definedName>
    <definedName name="Z_81809A91_A804_464E_9A48_124CD1A9E7B7_.wvu.Cols" hidden="1">#REF!,#REF!</definedName>
    <definedName name="Z_82B850F0_38DF_42F3_A40C_67206014156E_.wvu.Cols" hidden="1">#REF!</definedName>
    <definedName name="Z_82B850F0_38DF_42F3_A40C_67206014156E_.wvu.PrintArea" hidden="1">#REF!</definedName>
    <definedName name="Z_82B850F0_38DF_42F3_A40C_67206014156E_.wvu.PrintTitles" hidden="1">#REF!,#REF!</definedName>
    <definedName name="Z_8563B52F_EC0E_4722_B5FF_CE552B4833F7_.wvu.Cols" hidden="1">#REF!</definedName>
    <definedName name="Z_8563B52F_EC0E_4722_B5FF_CE552B4833F7_.wvu.PrintArea" hidden="1">#REF!</definedName>
    <definedName name="Z_8563B52F_EC0E_4722_B5FF_CE552B4833F7_.wvu.PrintTitles" hidden="1">#REF!,#REF!</definedName>
    <definedName name="Z_8643C09E_C33F_4EB7_A98E_DA5DEDF9D26F_.wvu.PrintArea" hidden="1">#REF!</definedName>
    <definedName name="Z_8643C09E_C33F_4EB7_A98E_DA5DEDF9D26F_.wvu.PrintTitles" hidden="1">#REF!,#REF!</definedName>
    <definedName name="Z_879D9E6A_4EE1_4445_923D_D0C24BBC0121_.wvu.Cols" hidden="1">#REF!,#REF!</definedName>
    <definedName name="Z_88A1AC43_AAD6_4909_A67F_025323CD7CFF_.wvu.Cols" hidden="1">#REF!</definedName>
    <definedName name="Z_88A1AC43_AAD6_4909_A67F_025323CD7CFF_.wvu.PrintArea" hidden="1">#REF!</definedName>
    <definedName name="Z_88A1AC43_AAD6_4909_A67F_025323CD7CFF_.wvu.PrintTitles" hidden="1">#REF!,#REF!</definedName>
    <definedName name="Z_88FCBCED_784B_4DE8_8F12_BAD41488746E_.wvu.Cols" hidden="1">#REF!,#REF!</definedName>
    <definedName name="Z_8A7E8D1E_13C2_4991_815B_D5178409348F_.wvu.Cols" hidden="1">#REF!,#REF!</definedName>
    <definedName name="Z_8ADA9B31_20ED_45C2_A8C2_95F509EAC669_.wvu.PrintArea" hidden="1">#REF!</definedName>
    <definedName name="Z_8ADA9B31_20ED_45C2_A8C2_95F509EAC669_.wvu.PrintTitles" hidden="1">#REF!,#REF!</definedName>
    <definedName name="Z_8AE6E10A_BBA4_4C83_9A56_FD469A208FF1_.wvu.Cols" hidden="1">#REF!</definedName>
    <definedName name="Z_8B3058D8_7C8D_4470_AEE1_1409D9AF786C_.wvu.Cols" hidden="1">#REF!</definedName>
    <definedName name="Z_8B3058D8_7C8D_4470_AEE1_1409D9AF786C_.wvu.PrintArea" hidden="1">#REF!</definedName>
    <definedName name="Z_8B3058D8_7C8D_4470_AEE1_1409D9AF786C_.wvu.PrintTitles" hidden="1">#REF!,#REF!</definedName>
    <definedName name="Z_8B96F2DD_CDC2_4998_890D_8D39FA8D6F38_.wvu.Cols" hidden="1">#REF!</definedName>
    <definedName name="Z_8BA444B5_9126_4140_A86C_660DEC14A2ED_.wvu.PrintArea" hidden="1">#REF!</definedName>
    <definedName name="Z_8BA444B5_9126_4140_A86C_660DEC14A2ED_.wvu.PrintTitles" hidden="1">#REF!,#REF!</definedName>
    <definedName name="Z_8BEB0577_3349_4584_B6E3_15F5164536F7_.wvu.PrintArea" hidden="1">#REF!</definedName>
    <definedName name="Z_8CD3FBC3_F1C2_495F_AB68_D869EB60F58C_.wvu.PrintArea" hidden="1">#REF!</definedName>
    <definedName name="Z_8CD3FBC3_F1C2_495F_AB68_D869EB60F58C_.wvu.PrintTitles" hidden="1">#REF!,#REF!</definedName>
    <definedName name="Z_8D39B48C_671A_42D7_9258_2ED862109B0B_.wvu.Cols" hidden="1">#REF!</definedName>
    <definedName name="Z_8D3FBEC6_5BDA_44C1_AEE8_7EE73FCC610D_.wvu.PrintArea" hidden="1">#REF!</definedName>
    <definedName name="Z_8D3FBEC6_5BDA_44C1_AEE8_7EE73FCC610D_.wvu.PrintTitles" hidden="1">#REF!,#REF!</definedName>
    <definedName name="Z_8F7690DD_EF60_475D_B5EF_585A9D947110_.wvu.Cols" hidden="1">#REF!,#REF!,#REF!</definedName>
    <definedName name="Z_8F7690DD_EF60_475D_B5EF_585A9D947110_.wvu.PrintArea" hidden="1">#REF!</definedName>
    <definedName name="Z_8F7690DD_EF60_475D_B5EF_585A9D947110_.wvu.PrintTitles" hidden="1">#REF!,#REF!</definedName>
    <definedName name="Z_8FB8B2C3_09DA_4763_AE84_4097B9EF86F4_.wvu.PrintArea" hidden="1">#REF!</definedName>
    <definedName name="Z_8FB8B2C3_09DA_4763_AE84_4097B9EF86F4_.wvu.PrintTitles" hidden="1">#REF!,#REF!</definedName>
    <definedName name="Z_902C0AB7_2134_4CF6_BB60_1DC2DC49C6FA_.wvu.Cols" hidden="1">#REF!</definedName>
    <definedName name="Z_902C0AB7_2134_4CF6_BB60_1DC2DC49C6FA_.wvu.PrintArea" hidden="1">#REF!</definedName>
    <definedName name="Z_902C0AB7_2134_4CF6_BB60_1DC2DC49C6FA_.wvu.PrintTitles" hidden="1">#REF!,#REF!</definedName>
    <definedName name="Z_903AF375_5B0E_46F5_91EE_D77271295F31_.wvu.Cols" hidden="1">#REF!</definedName>
    <definedName name="Z_903AF375_5B0E_46F5_91EE_D77271295F31_.wvu.PrintArea" hidden="1">#REF!</definedName>
    <definedName name="Z_903AF375_5B0E_46F5_91EE_D77271295F31_.wvu.PrintTitles" hidden="1">#REF!,#REF!</definedName>
    <definedName name="Z_9046D9B3_5ACE_4DD1_A8A0_2904462131BB_.wvu.PrintArea" hidden="1">#REF!</definedName>
    <definedName name="Z_9046D9B3_5ACE_4DD1_A8A0_2904462131BB_.wvu.PrintTitles" hidden="1">#REF!,#REF!</definedName>
    <definedName name="Z_909C6C1A_600A_4DA4_8984_335982F7D5F4_.wvu.Cols" hidden="1">#REF!</definedName>
    <definedName name="Z_917F33B7_9339_48D0_A7EE_2CC463FA88A8_.wvu.Cols" hidden="1">#REF!</definedName>
    <definedName name="Z_917F33B7_9339_48D0_A7EE_2CC463FA88A8_.wvu.PrintArea" hidden="1">#REF!</definedName>
    <definedName name="Z_917F33B7_9339_48D0_A7EE_2CC463FA88A8_.wvu.PrintTitles" hidden="1">#REF!,#REF!</definedName>
    <definedName name="Z_93EA70A4_D6D7_482B_B25F_57A907462DD5_.wvu.PrintArea" hidden="1">#REF!</definedName>
    <definedName name="Z_93EA70A4_D6D7_482B_B25F_57A907462DD5_.wvu.PrintTitles" hidden="1">#REF!,#REF!</definedName>
    <definedName name="Z_954A67AF_B887_4357_9F73_103CB797E1EA_.wvu.Cols" hidden="1">#REF!</definedName>
    <definedName name="Z_9661B9C7_B470_47C1_979F_5AC155F9F094_.wvu.Cols" hidden="1">#REF!</definedName>
    <definedName name="Z_96E11F11_2FDA_48BE_91B6_069443E7DC1E_.wvu.PrintArea" hidden="1">#REF!</definedName>
    <definedName name="Z_96E11F11_2FDA_48BE_91B6_069443E7DC1E_.wvu.PrintTitles" hidden="1">#REF!,#REF!</definedName>
    <definedName name="Z_98DA6548_FC96_49D4_96BF_34F31B45774A_.wvu.Cols" hidden="1">#REF!</definedName>
    <definedName name="Z_98DA6548_FC96_49D4_96BF_34F31B45774A_.wvu.PrintArea" hidden="1">#REF!</definedName>
    <definedName name="Z_98DA6548_FC96_49D4_96BF_34F31B45774A_.wvu.PrintTitles" hidden="1">#REF!,#REF!</definedName>
    <definedName name="Z_9977A2E0_AA2D_47C7_9256_FE61CCF07E0C_.wvu.PrintArea" hidden="1">#REF!</definedName>
    <definedName name="Z_9977A2E0_AA2D_47C7_9256_FE61CCF07E0C_.wvu.PrintTitles" hidden="1">#REF!,#REF!</definedName>
    <definedName name="Z_9A5881F2_53C0_4D1B_9158_B43CD47009D8_.wvu.Cols" hidden="1">#REF!,#REF!</definedName>
    <definedName name="Z_9AE9A3F2_A32C_438A_9517_2E14A0476917_.wvu.PrintArea" hidden="1">#REF!</definedName>
    <definedName name="Z_9AE9A3F2_A32C_438A_9517_2E14A0476917_.wvu.PrintTitles" hidden="1">#REF!,#REF!</definedName>
    <definedName name="Z_9B1354DA_4572_4843_8828_447D8BF97110_.wvu.PrintArea" hidden="1">#REF!</definedName>
    <definedName name="Z_9B1354DA_4572_4843_8828_447D8BF97110_.wvu.PrintTitles" hidden="1">#REF!,#REF!</definedName>
    <definedName name="Z_9B7CA681_2F69_4B2D_8831_8CAE49B64768_.wvu.Cols" hidden="1">#REF!</definedName>
    <definedName name="Z_9B7CA681_2F69_4B2D_8831_8CAE49B64768_.wvu.PrintArea" hidden="1">#REF!</definedName>
    <definedName name="Z_9B7CA681_2F69_4B2D_8831_8CAE49B64768_.wvu.PrintTitles" hidden="1">#REF!,#REF!</definedName>
    <definedName name="Z_9B9E927C_EEC2_4E70_A471_D9E51D819C41_.wvu.PrintArea" hidden="1">#REF!</definedName>
    <definedName name="Z_9B9E927C_EEC2_4E70_A471_D9E51D819C41_.wvu.PrintTitles" hidden="1">#REF!,#REF!</definedName>
    <definedName name="Z_9CFC0550_74E4_457C_B5FE_7D884A4B6828_.wvu.Cols" hidden="1">#REF!</definedName>
    <definedName name="Z_9D749126_A770_448B_A239_A6C0174DDAA0_.wvu.Cols" hidden="1">#REF!</definedName>
    <definedName name="Z_9DB62EEE_5081_4D3B_A396_E3ABEADE5FB5_.wvu.Cols" hidden="1">#REF!</definedName>
    <definedName name="Z_9DB62EEE_5081_4D3B_A396_E3ABEADE5FB5_.wvu.PrintArea" hidden="1">#REF!</definedName>
    <definedName name="Z_9DB62EEE_5081_4D3B_A396_E3ABEADE5FB5_.wvu.PrintTitles" hidden="1">#REF!,#REF!</definedName>
    <definedName name="Z_9E4B4660_9DA5_4FDE_ACE5_5476090D1CD6_.wvu.PrintArea" hidden="1">#REF!</definedName>
    <definedName name="Z_9E4B4660_9DA5_4FDE_ACE5_5476090D1CD6_.wvu.PrintTitles" hidden="1">#REF!,#REF!</definedName>
    <definedName name="Z_9EFF804E_D11A_467C_B65F_868248B26694_.wvu.Cols" hidden="1">#REF!,#REF!</definedName>
    <definedName name="Z_9F7F85FA_CB4F_46C9_9404_47D8228B35AB_.wvu.PrintArea" hidden="1">#REF!</definedName>
    <definedName name="Z_9F7F85FA_CB4F_46C9_9404_47D8228B35AB_.wvu.PrintTitles" hidden="1">#REF!,#REF!</definedName>
    <definedName name="Z_9FB42F59_5EA2_46C1_985F_F9A4AF511601_.wvu.PrintArea" hidden="1">#REF!</definedName>
    <definedName name="Z_9FB42F59_5EA2_46C1_985F_F9A4AF511601_.wvu.PrintTitles" hidden="1">#REF!,#REF!</definedName>
    <definedName name="Z_9FFEB97B_BE45_41DB_BF1E_D88736329914_.wvu.Cols" hidden="1">#REF!,#REF!</definedName>
    <definedName name="Z_A0B0DA2D_5F64_416C_A8DC_936053E76AC0_.wvu.PrintArea" hidden="1">#REF!</definedName>
    <definedName name="Z_A0B0DA2D_5F64_416C_A8DC_936053E76AC0_.wvu.PrintTitles" hidden="1">#REF!,#REF!</definedName>
    <definedName name="Z_A138FCDD_A397_4A0E_9F0E_8D5356F6EA73_.wvu.Cols" hidden="1">#REF!</definedName>
    <definedName name="Z_A168CA58_7895_4B19_9649_EF813BF392EB_.wvu.Cols" hidden="1">#REF!</definedName>
    <definedName name="Z_A18FBCC4_E310_4CD5_B75F_402FA6FB0EE7_.wvu.Cols" hidden="1">#REF!,#REF!</definedName>
    <definedName name="Z_A2E7EC7C_3C9B_4EBF_B9A8_713CE7BDAB5F_.wvu.PrintArea" hidden="1">#REF!</definedName>
    <definedName name="Z_A2E7EC7C_3C9B_4EBF_B9A8_713CE7BDAB5F_.wvu.PrintTitles" hidden="1">#REF!,#REF!</definedName>
    <definedName name="Z_A363D478_756E_4018_A7D4_FEE85261F940_.wvu.PrintArea" hidden="1">#REF!</definedName>
    <definedName name="Z_A363D478_756E_4018_A7D4_FEE85261F940_.wvu.PrintTitles" hidden="1">#REF!,#REF!</definedName>
    <definedName name="Z_A4BCA6D3_076F_4D57_886B_3A8AC6042EC0_.wvu.Cols" hidden="1">#REF!</definedName>
    <definedName name="Z_A4BCA6D3_076F_4D57_886B_3A8AC6042EC0_.wvu.PrintArea" hidden="1">#REF!</definedName>
    <definedName name="Z_A4BCA6D3_076F_4D57_886B_3A8AC6042EC0_.wvu.PrintTitles" hidden="1">#REF!,#REF!</definedName>
    <definedName name="Z_A4C66C7F_CD23_48CB_A25A_8BE44440B28D_.wvu.Cols" hidden="1">#REF!,#REF!</definedName>
    <definedName name="Z_A5CDDDC6_5105_4427_BFDE_285420D68572_.wvu.PrintArea" hidden="1">#REF!</definedName>
    <definedName name="Z_A5CDDDC6_5105_4427_BFDE_285420D68572_.wvu.PrintTitles" hidden="1">#REF!,#REF!</definedName>
    <definedName name="Z_A5E7BC13_E6BC_4CF4_B77B_B4A9247871CE_.wvu.Cols" hidden="1">#REF!,#REF!</definedName>
    <definedName name="Z_A6694D0A_4FC4_4926_80D3_AC229C6729F1_.wvu.Cols" hidden="1">#REF!,#REF!</definedName>
    <definedName name="Z_A7305164_2E02_42AD_8453_57BE3D6350ED_.wvu.Cols" hidden="1">#REF!</definedName>
    <definedName name="Z_A7305164_2E02_42AD_8453_57BE3D6350ED_.wvu.PrintArea" hidden="1">#REF!</definedName>
    <definedName name="Z_A7305164_2E02_42AD_8453_57BE3D6350ED_.wvu.PrintTitles" hidden="1">#REF!,#REF!</definedName>
    <definedName name="Z_A7981B6B_3525_4FC3_B8AD_CC2EB13E2EFE_.wvu.PrintArea" hidden="1">#REF!</definedName>
    <definedName name="Z_A7981B6B_3525_4FC3_B8AD_CC2EB13E2EFE_.wvu.PrintTitles" hidden="1">#REF!,#REF!</definedName>
    <definedName name="Z_A9BDBA73_D8F8_4FB2_984D_1A5688FF294E_.wvu.PrintArea" hidden="1">#REF!</definedName>
    <definedName name="Z_A9BDBA73_D8F8_4FB2_984D_1A5688FF294E_.wvu.PrintTitles" hidden="1">#REF!,#REF!</definedName>
    <definedName name="Z_AAE73925_57F5_40E9_88A7_67DA2739F25E_.wvu.Cols" hidden="1">#REF!,#REF!</definedName>
    <definedName name="Z_AB6A0887_0ABE_4CA1_A6A8_88E91BB171AF_.wvu.Cols" hidden="1">#REF!</definedName>
    <definedName name="Z_AB6A0887_0ABE_4CA1_A6A8_88E91BB171AF_.wvu.PrintArea" hidden="1">#REF!</definedName>
    <definedName name="Z_AB6A0887_0ABE_4CA1_A6A8_88E91BB171AF_.wvu.PrintTitles" hidden="1">#REF!,#REF!</definedName>
    <definedName name="Z_AC991A9E_CA86_4BE8_ADF7_090EA3440111_.wvu.Cols" hidden="1">#REF!</definedName>
    <definedName name="Z_AD741B9D_3FCA_4652_BF45_948F5EAEE14C_.wvu.Cols" hidden="1">#REF!</definedName>
    <definedName name="Z_AD8E9F4F_3B89_4340_87B9_8BC94B96DCDE_.wvu.Cols" hidden="1">#REF!</definedName>
    <definedName name="Z_AE093051_ED75_4841_8C41_ED8C2C4ABE28_.wvu.Cols" hidden="1">#REF!</definedName>
    <definedName name="Z_AE093051_ED75_4841_8C41_ED8C2C4ABE28_.wvu.PrintArea" hidden="1">#REF!</definedName>
    <definedName name="Z_AE774041_7659_4F32_907D_CE05B4A313AC_.wvu.PrintArea" hidden="1">#REF!</definedName>
    <definedName name="Z_AE774041_7659_4F32_907D_CE05B4A313AC_.wvu.PrintTitles" hidden="1">#REF!,#REF!</definedName>
    <definedName name="Z_AEF7A77E_71C8_4191_95BF_1856AABEF076_.wvu.Cols" hidden="1">#REF!</definedName>
    <definedName name="Z_AEF7A77E_71C8_4191_95BF_1856AABEF076_.wvu.PrintArea" hidden="1">#REF!</definedName>
    <definedName name="Z_AEF7A77E_71C8_4191_95BF_1856AABEF076_.wvu.PrintTitles" hidden="1">#REF!,#REF!</definedName>
    <definedName name="Z_AF23019C_8C7C_45BC_AB55_1AA365BFCAEB_.wvu.PrintArea" hidden="1">#REF!</definedName>
    <definedName name="Z_AF23019C_8C7C_45BC_AB55_1AA365BFCAEB_.wvu.PrintTitles" hidden="1">#REF!,#REF!</definedName>
    <definedName name="Z_AFEA0111_7648_4760_9DA5_00DAA80A77EC_.wvu.PrintArea" hidden="1">#REF!</definedName>
    <definedName name="Z_AFEA0111_7648_4760_9DA5_00DAA80A77EC_.wvu.PrintTitles" hidden="1">#REF!,#REF!</definedName>
    <definedName name="Z_B0CAB21C_B6FD_4186_8221_EE1B9931FAD9_.wvu.Cols" hidden="1">#REF!,#REF!</definedName>
    <definedName name="Z_B0CAB21C_B6FD_4186_8221_EE1B9931FAD9_.wvu.PrintArea" hidden="1">#REF!</definedName>
    <definedName name="Z_B0CAB21C_B6FD_4186_8221_EE1B9931FAD9_.wvu.PrintTitles" hidden="1">#REF!,#REF!</definedName>
    <definedName name="Z_B1B9226F_6BCE_4703_88A4_4EE43C208D87_.wvu.PrintArea" hidden="1">#REF!</definedName>
    <definedName name="Z_B1B9226F_6BCE_4703_88A4_4EE43C208D87_.wvu.PrintTitles" hidden="1">#REF!,#REF!</definedName>
    <definedName name="Z_B3DEB047_D339_4571_B83A_4DBF943915C9_.wvu.PrintArea" hidden="1">#REF!</definedName>
    <definedName name="Z_B3DEB047_D339_4571_B83A_4DBF943915C9_.wvu.PrintTitles" hidden="1">#REF!,#REF!</definedName>
    <definedName name="Z_B4992198_77B7_4A92_973D_334EDE334FA6_.wvu.Cols" hidden="1">#REF!,#REF!</definedName>
    <definedName name="Z_B4E279E5_CA41_45FA_BFCA_0FB2B8592C6D_.wvu.PrintArea" hidden="1">#REF!</definedName>
    <definedName name="Z_B4E279E5_CA41_45FA_BFCA_0FB2B8592C6D_.wvu.PrintTitles" hidden="1">#REF!,#REF!</definedName>
    <definedName name="Z_B4E37B16_E255_479E_B73C_33763A3FAE59_.wvu.Cols" hidden="1">#REF!</definedName>
    <definedName name="Z_B4E37B16_E255_479E_B73C_33763A3FAE59_.wvu.PrintArea" hidden="1">#REF!</definedName>
    <definedName name="Z_B4E37B16_E255_479E_B73C_33763A3FAE59_.wvu.PrintTitles" hidden="1">#REF!,#REF!</definedName>
    <definedName name="Z_B5A25137_A22A_4BCA_9BF0_EF6CC4DAA10C_.wvu.Cols" hidden="1">#REF!</definedName>
    <definedName name="Z_B63E1912_D9A1_4947_B266_FB78B291DDEC_.wvu.Cols" hidden="1">#REF!</definedName>
    <definedName name="Z_B63E1912_D9A1_4947_B266_FB78B291DDEC_.wvu.PrintArea" hidden="1">#REF!</definedName>
    <definedName name="Z_B63E1912_D9A1_4947_B266_FB78B291DDEC_.wvu.PrintTitles" hidden="1">#REF!,#REF!</definedName>
    <definedName name="Z_B6AE91CF_2F46_4DF6_BB7E_E47EE8019FB5_.wvu.PrintArea" hidden="1">#REF!</definedName>
    <definedName name="Z_B6AE91CF_2F46_4DF6_BB7E_E47EE8019FB5_.wvu.PrintTitles" hidden="1">#REF!,#REF!</definedName>
    <definedName name="Z_B8A56011_9DF3_4E17_A904_AEA92EAED259_.wvu.Cols" hidden="1">#REF!,#REF!,#REF!</definedName>
    <definedName name="Z_B8A56011_9DF3_4E17_A904_AEA92EAED259_.wvu.PrintArea" hidden="1">#REF!</definedName>
    <definedName name="Z_B8A56011_9DF3_4E17_A904_AEA92EAED259_.wvu.PrintTitles" hidden="1">#REF!,#REF!</definedName>
    <definedName name="Z_B9E6D44B_D6B7_454B_B7F0_0CAA3B3BE115_.wvu.PrintArea" hidden="1">#REF!</definedName>
    <definedName name="Z_B9E6D44B_D6B7_454B_B7F0_0CAA3B3BE115_.wvu.PrintTitles" hidden="1">#REF!,#REF!</definedName>
    <definedName name="Z_BA55FF17_F78E_4166_BC4C_3A50CBC6DD70_.wvu.Cols" hidden="1">#REF!</definedName>
    <definedName name="Z_BA55FF17_F78E_4166_BC4C_3A50CBC6DD70_.wvu.PrintArea" hidden="1">#REF!</definedName>
    <definedName name="Z_BA55FF17_F78E_4166_BC4C_3A50CBC6DD70_.wvu.PrintTitles" hidden="1">#REF!,#REF!</definedName>
    <definedName name="Z_BA8736C3_733E_434A_B2D0_C50EEE3513F6_.wvu.PrintArea" hidden="1">#REF!</definedName>
    <definedName name="Z_BA8736C3_733E_434A_B2D0_C50EEE3513F6_.wvu.PrintTitles" hidden="1">#REF!,#REF!</definedName>
    <definedName name="Z_BC711F2A_507A_4F72_8E45_B26204329667_.wvu.Cols" hidden="1">#REF!</definedName>
    <definedName name="Z_BC711F2A_507A_4F72_8E45_B26204329667_.wvu.PrintArea" hidden="1">#REF!</definedName>
    <definedName name="Z_BC711F2A_507A_4F72_8E45_B26204329667_.wvu.PrintTitles" hidden="1">#REF!,#REF!</definedName>
    <definedName name="Z_BC7E59D9_A368_4103_98E1_85A932AB17C1_.wvu.PrintArea" hidden="1">#REF!</definedName>
    <definedName name="Z_BC7E59D9_A368_4103_98E1_85A932AB17C1_.wvu.PrintTitles" hidden="1">#REF!,#REF!</definedName>
    <definedName name="Z_BD827B99_EC37_479F_A347_A647F0F04969_.wvu.Cols" hidden="1">#REF!</definedName>
    <definedName name="Z_BE25FC5F_7FE8_49BC_8C42_00DF53BCE7D4_.wvu.Cols" hidden="1">#REF!</definedName>
    <definedName name="Z_BEC542A1_6678_468B_A84E_DBD41460379C_.wvu.PrintArea" hidden="1">#REF!</definedName>
    <definedName name="Z_BEC542A1_6678_468B_A84E_DBD41460379C_.wvu.PrintTitles" hidden="1">#REF!,#REF!</definedName>
    <definedName name="Z_BEDA1E85_9690_43DC_B225_4BB9AF1BBCF6_.wvu.PrintArea" hidden="1">#REF!</definedName>
    <definedName name="Z_BEDA1E85_9690_43DC_B225_4BB9AF1BBCF6_.wvu.PrintTitles" hidden="1">#REF!,#REF!</definedName>
    <definedName name="Z_BF42341F_7BA6_4F2E_8F04_57C4314AC905_.wvu.Cols" hidden="1">#REF!</definedName>
    <definedName name="Z_BF42341F_7BA6_4F2E_8F04_57C4314AC905_.wvu.PrintArea" hidden="1">#REF!</definedName>
    <definedName name="Z_BF42341F_7BA6_4F2E_8F04_57C4314AC905_.wvu.PrintTitles" hidden="1">#REF!,#REF!</definedName>
    <definedName name="Z_BFE2BBA6_0EB9_471C_AC2A_41B589D60AD6_.wvu.PrintArea" hidden="1">#REF!</definedName>
    <definedName name="Z_BFE2BBA6_0EB9_471C_AC2A_41B589D60AD6_.wvu.PrintTitles" hidden="1">#REF!,#REF!</definedName>
    <definedName name="Z_BFFF24CC_8CC7_4AB9_8C73_8103BAAF7B5D_.wvu.Cols" hidden="1">#REF!</definedName>
    <definedName name="Z_BFFF24CC_8CC7_4AB9_8C73_8103BAAF7B5D_.wvu.PrintArea" hidden="1">#REF!</definedName>
    <definedName name="Z_BFFF24CC_8CC7_4AB9_8C73_8103BAAF7B5D_.wvu.PrintTitles" hidden="1">#REF!,#REF!</definedName>
    <definedName name="Z_C0BE91C9_8090_47F3_A446_D32AEDBBB8AC_.wvu.Cols" hidden="1">#REF!</definedName>
    <definedName name="Z_C0BE91C9_8090_47F3_A446_D32AEDBBB8AC_.wvu.PrintArea" hidden="1">#REF!</definedName>
    <definedName name="Z_C0BE91C9_8090_47F3_A446_D32AEDBBB8AC_.wvu.PrintTitles" hidden="1">#REF!,#REF!</definedName>
    <definedName name="Z_C10052F9_6BDA_45CB_8BC8_874F301ED3D2_.wvu.Cols" hidden="1">#REF!</definedName>
    <definedName name="Z_C10052F9_6BDA_45CB_8BC8_874F301ED3D2_.wvu.PrintArea" hidden="1">#REF!</definedName>
    <definedName name="Z_C10052F9_6BDA_45CB_8BC8_874F301ED3D2_.wvu.PrintTitles" hidden="1">#REF!,#REF!</definedName>
    <definedName name="Z_C1B15D77_9905_4C8D_9CCB_7EC23E6A3DD5_.wvu.Cols" hidden="1">#REF!,#REF!</definedName>
    <definedName name="Z_C1B15D77_9905_4C8D_9CCB_7EC23E6A3DD5_.wvu.PrintArea" hidden="1">#REF!</definedName>
    <definedName name="Z_C1B15D77_9905_4C8D_9CCB_7EC23E6A3DD5_.wvu.PrintTitles" hidden="1">#REF!,#REF!</definedName>
    <definedName name="Z_C2644B74_74D4_4B09_A4CA_EE631C4BBBC5_.wvu.Cols" hidden="1">#REF!</definedName>
    <definedName name="Z_C2644B74_74D4_4B09_A4CA_EE631C4BBBC5_.wvu.PrintArea" hidden="1">#REF!</definedName>
    <definedName name="Z_C2644B74_74D4_4B09_A4CA_EE631C4BBBC5_.wvu.PrintTitles" hidden="1">#REF!,#REF!</definedName>
    <definedName name="Z_C3F52F2A_04C0_4DA7_8A12_3D28D600C2D4_.wvu.PrintArea" hidden="1">#REF!</definedName>
    <definedName name="Z_C3F52F2A_04C0_4DA7_8A12_3D28D600C2D4_.wvu.PrintTitles" hidden="1">#REF!,#REF!</definedName>
    <definedName name="Z_C4FE48A6_D226_43EF_8683_735DDD07B425_.wvu.PrintArea" hidden="1">#REF!</definedName>
    <definedName name="Z_C4FE48A6_D226_43EF_8683_735DDD07B425_.wvu.PrintTitles" hidden="1">#REF!,#REF!</definedName>
    <definedName name="Z_C50B4474_F710_4648_B85A_0107F78C07BF_.wvu.Cols" hidden="1">#REF!,#REF!</definedName>
    <definedName name="Z_C50FEEA5_93BB_465D_8369_5AF58CBDA489_.wvu.Cols" hidden="1">#REF!</definedName>
    <definedName name="Z_C50FEEA5_93BB_465D_8369_5AF58CBDA489_.wvu.PrintArea" hidden="1">#REF!</definedName>
    <definedName name="Z_C50FEEA5_93BB_465D_8369_5AF58CBDA489_.wvu.PrintTitles" hidden="1">#REF!,#REF!</definedName>
    <definedName name="Z_C538117A_A6F0_41ED_9C37_39B1EE4E403D_.wvu.Cols" hidden="1">#REF!,#REF!</definedName>
    <definedName name="Z_C5DB3FFA_7F12_426B_BBC8_3ECBDD556E36_.wvu.Cols" hidden="1">#REF!</definedName>
    <definedName name="Z_C5DB3FFA_7F12_426B_BBC8_3ECBDD556E36_.wvu.PrintArea" hidden="1">#REF!</definedName>
    <definedName name="Z_C5DB3FFA_7F12_426B_BBC8_3ECBDD556E36_.wvu.PrintTitles" hidden="1">#REF!,#REF!</definedName>
    <definedName name="Z_C6007ACF_D2D6_4FE1_8CA3_D6A3BBBB0EAF_.wvu.PrintArea" hidden="1">#REF!</definedName>
    <definedName name="Z_C6007ACF_D2D6_4FE1_8CA3_D6A3BBBB0EAF_.wvu.PrintTitles" hidden="1">#REF!,#REF!</definedName>
    <definedName name="Z_C603C85B_A251_4071_AEF9_67399E07B2C7_.wvu.PrintTitles" hidden="1">#REF!,#REF!</definedName>
    <definedName name="Z_C6F5B022_6053_45DC_8AFB_75A17EA036F9_.wvu.Cols" hidden="1">#REF!</definedName>
    <definedName name="Z_C719BAE8_ED4B_4E2D_A883_8E8FF0D44026_.wvu.Cols" hidden="1">#REF!</definedName>
    <definedName name="Z_C719BAE8_ED4B_4E2D_A883_8E8FF0D44026_.wvu.PrintArea" hidden="1">#REF!</definedName>
    <definedName name="Z_C719BAE8_ED4B_4E2D_A883_8E8FF0D44026_.wvu.PrintTitles" hidden="1">#REF!,#REF!</definedName>
    <definedName name="Z_C755E50D_C682_4722_AFE3_2D124FAD07DC_.wvu.Cols" hidden="1">#REF!</definedName>
    <definedName name="Z_C755E50D_C682_4722_AFE3_2D124FAD07DC_.wvu.PrintArea" hidden="1">#REF!</definedName>
    <definedName name="Z_C755E50D_C682_4722_AFE3_2D124FAD07DC_.wvu.PrintTitles" hidden="1">#REF!,#REF!</definedName>
    <definedName name="Z_C86923AC_F68B_4869_9517_0236BC300A63_.wvu.PrintArea" hidden="1">#REF!</definedName>
    <definedName name="Z_C86923AC_F68B_4869_9517_0236BC300A63_.wvu.PrintTitles" hidden="1">#REF!,#REF!</definedName>
    <definedName name="Z_C8D258B7_A13A_4DAD_B7D0_8F56DFA5FBEE_.wvu.PrintArea" hidden="1">#REF!</definedName>
    <definedName name="Z_C8D258B7_A13A_4DAD_B7D0_8F56DFA5FBEE_.wvu.PrintTitles" hidden="1">#REF!,#REF!</definedName>
    <definedName name="Z_CA6BDA4B_BF8C_464A_8061_E788A65560B9_.wvu.PrintArea" hidden="1">#REF!</definedName>
    <definedName name="Z_CA6BDA4B_BF8C_464A_8061_E788A65560B9_.wvu.PrintTitles" hidden="1">#REF!,#REF!</definedName>
    <definedName name="Z_CC23CD7C_593E_43BD_892C_D44CA4FB84EA_.wvu.PrintArea" hidden="1">#REF!</definedName>
    <definedName name="Z_CC23CD7C_593E_43BD_892C_D44CA4FB84EA_.wvu.PrintTitles" hidden="1">#REF!,#REF!</definedName>
    <definedName name="Z_CDECFE9C_0140_4D29_8621_9442CDA6D3D5_.wvu.PrintArea" hidden="1">#REF!</definedName>
    <definedName name="Z_CE112EFE_60FF_4DDB_9B4F_4BF43193F76A_.wvu.Cols" hidden="1">#REF!,#REF!</definedName>
    <definedName name="Z_CE807FFE_4864_4C05_A75F_A2AA91281037_.wvu.Cols" hidden="1">#REF!</definedName>
    <definedName name="Z_CEA2F74D_0E62_48CF_8850_2EB803E88ED6_.wvu.Cols" hidden="1">#REF!</definedName>
    <definedName name="Z_CEA2F74D_0E62_48CF_8850_2EB803E88ED6_.wvu.PrintArea" hidden="1">#REF!</definedName>
    <definedName name="Z_CEA2F74D_0E62_48CF_8850_2EB803E88ED6_.wvu.PrintTitles" hidden="1">#REF!,#REF!</definedName>
    <definedName name="Z_CF886110_4A81_4158_9049_55B6424F1F86_.wvu.PrintArea" hidden="1">#REF!</definedName>
    <definedName name="Z_CF886110_4A81_4158_9049_55B6424F1F86_.wvu.PrintTitles" hidden="1">#REF!,#REF!</definedName>
    <definedName name="Z_CFA013EE_BEBC_4477_AA77_D51DAEBA1C88_.wvu.Cols" hidden="1">#REF!,#REF!</definedName>
    <definedName name="Z_CFC0CB2A_5607_4C82_B02F_1D4747ABB711_.wvu.PrintArea" hidden="1">#REF!</definedName>
    <definedName name="Z_CFC0CB2A_5607_4C82_B02F_1D4747ABB711_.wvu.PrintTitles" hidden="1">#REF!,#REF!</definedName>
    <definedName name="Z_D0E5E695_2D2E_4AEE_8123_8388E9CBDA22_.wvu.Cols" hidden="1">#REF!</definedName>
    <definedName name="Z_D0E5E695_2D2E_4AEE_8123_8388E9CBDA22_.wvu.PrintArea" hidden="1">#REF!</definedName>
    <definedName name="Z_D0E5E695_2D2E_4AEE_8123_8388E9CBDA22_.wvu.PrintTitles" hidden="1">#REF!,#REF!</definedName>
    <definedName name="Z_D146A2A8_A0A7_4AD3_A3DD_D85C28AA8393_.wvu.Cols" hidden="1">#REF!</definedName>
    <definedName name="Z_D146A2A8_A0A7_4AD3_A3DD_D85C28AA8393_.wvu.PrintArea" hidden="1">#REF!</definedName>
    <definedName name="Z_D146A2A8_A0A7_4AD3_A3DD_D85C28AA8393_.wvu.PrintTitles" hidden="1">#REF!,#REF!</definedName>
    <definedName name="Z_D1863612_752F_4F78_8A09_F5BB3D91C131_.wvu.Cols" hidden="1">#REF!,#REF!</definedName>
    <definedName name="Z_D1863612_752F_4F78_8A09_F5BB3D91C131_.wvu.PrintArea" hidden="1">#REF!</definedName>
    <definedName name="Z_D1863612_752F_4F78_8A09_F5BB3D91C131_.wvu.PrintTitles" hidden="1">#REF!,#REF!</definedName>
    <definedName name="Z_D1BE6533_22CB_4273_A37E_5A4E8AA0E694_.wvu.Cols" hidden="1">#REF!</definedName>
    <definedName name="Z_D1BE6533_22CB_4273_A37E_5A4E8AA0E694_.wvu.PrintArea" hidden="1">#REF!</definedName>
    <definedName name="Z_D1BE6533_22CB_4273_A37E_5A4E8AA0E694_.wvu.PrintTitles" hidden="1">#REF!,#REF!</definedName>
    <definedName name="Z_D1D8A598_D93B_476A_92BA_F23E26A9B660_.wvu.PrintArea" hidden="1">#REF!</definedName>
    <definedName name="Z_D1D8A598_D93B_476A_92BA_F23E26A9B660_.wvu.PrintTitles" hidden="1">#REF!,#REF!</definedName>
    <definedName name="Z_D2512791_D399_4E50_BAE1_F65A2761D418_.wvu.Cols" hidden="1">#REF!</definedName>
    <definedName name="Z_D2512791_D399_4E50_BAE1_F65A2761D418_.wvu.PrintArea" hidden="1">#REF!</definedName>
    <definedName name="Z_D2512791_D399_4E50_BAE1_F65A2761D418_.wvu.PrintTitles" hidden="1">#REF!,#REF!</definedName>
    <definedName name="Z_D2F9C83F_A34E_4C9F_B941_672EAC1B058C_.wvu.Cols" hidden="1">#REF!</definedName>
    <definedName name="Z_D2F9C83F_A34E_4C9F_B941_672EAC1B058C_.wvu.PrintArea" hidden="1">#REF!</definedName>
    <definedName name="Z_D2F9C83F_A34E_4C9F_B941_672EAC1B058C_.wvu.PrintTitles" hidden="1">#REF!,#REF!</definedName>
    <definedName name="Z_D3295816_894F_49D2_9975_9ACB22ABA51B_.wvu.PrintArea" hidden="1">#REF!</definedName>
    <definedName name="Z_D3295816_894F_49D2_9975_9ACB22ABA51B_.wvu.PrintTitles" hidden="1">#REF!,#REF!</definedName>
    <definedName name="Z_D351D6F7_3842_43EE_BB08_617893699233_.wvu.PrintArea" hidden="1">#REF!</definedName>
    <definedName name="Z_D351D6F7_3842_43EE_BB08_617893699233_.wvu.PrintTitles" hidden="1">#REF!,#REF!</definedName>
    <definedName name="Z_D3D96EB5_A09D_4841_A3AB_F8D65709BD0F_.wvu.Cols" hidden="1">#REF!</definedName>
    <definedName name="Z_D3D96EB5_A09D_4841_A3AB_F8D65709BD0F_.wvu.PrintArea" hidden="1">#REF!</definedName>
    <definedName name="Z_D3D96EB5_A09D_4841_A3AB_F8D65709BD0F_.wvu.PrintTitles" hidden="1">#REF!,#REF!</definedName>
    <definedName name="Z_D44A6FEE_1EB3_4480_8A18_AFEF7376D21B_.wvu.Cols" hidden="1">#REF!</definedName>
    <definedName name="Z_D44A6FEE_1EB3_4480_8A18_AFEF7376D21B_.wvu.PrintArea" hidden="1">#REF!</definedName>
    <definedName name="Z_D44A6FEE_1EB3_4480_8A18_AFEF7376D21B_.wvu.PrintTitles" hidden="1">#REF!,#REF!</definedName>
    <definedName name="Z_D53E3BE2_1DF6_43DF_BFA6_B5A297633FD5_.wvu.PrintArea" hidden="1">#REF!</definedName>
    <definedName name="Z_D53E3BE2_1DF6_43DF_BFA6_B5A297633FD5_.wvu.PrintTitles" hidden="1">#REF!,#REF!</definedName>
    <definedName name="Z_D5EB4E0F_5B64_4411_B80B_2714410EDF26_.wvu.Cols" hidden="1">#REF!</definedName>
    <definedName name="Z_D6ECA251_CA0B_46C4_AACF_81A08FA00E1F_.wvu.Cols" hidden="1">#REF!</definedName>
    <definedName name="Z_D77835E5_005B_443A_B74E_677058889C2A_.wvu.Cols" hidden="1">#REF!</definedName>
    <definedName name="Z_D77835E5_005B_443A_B74E_677058889C2A_.wvu.PrintArea" hidden="1">#REF!</definedName>
    <definedName name="Z_D77835E5_005B_443A_B74E_677058889C2A_.wvu.PrintTitles" hidden="1">#REF!,#REF!</definedName>
    <definedName name="Z_D7A1F130_6B15_411E_A32E_1E5F5EB40472_.wvu.Cols" hidden="1">#REF!</definedName>
    <definedName name="Z_D8855975_BDE8_4681_8029_50337CD3A38A_.wvu.PrintArea" hidden="1">#REF!</definedName>
    <definedName name="Z_D8855975_BDE8_4681_8029_50337CD3A38A_.wvu.PrintTitles" hidden="1">#REF!,#REF!</definedName>
    <definedName name="Z_D8B5284D_B312_4FC3_9291_A91F97B45087_.wvu.PrintArea" hidden="1">#REF!</definedName>
    <definedName name="Z_D8B5284D_B312_4FC3_9291_A91F97B45087_.wvu.PrintTitles" hidden="1">#REF!,#REF!</definedName>
    <definedName name="Z_D93E1856_B390_42F1_8D74_41B9EF2518DB_.wvu.PrintArea" hidden="1">#REF!</definedName>
    <definedName name="Z_D93E1856_B390_42F1_8D74_41B9EF2518DB_.wvu.PrintTitles" hidden="1">#REF!,#REF!</definedName>
    <definedName name="Z_D940B3C5_3F6E_420D_9FC6_06EF89E6B44D_.wvu.PrintArea" hidden="1">#REF!</definedName>
    <definedName name="Z_D940B3C5_3F6E_420D_9FC6_06EF89E6B44D_.wvu.PrintTitles" hidden="1">#REF!,#REF!</definedName>
    <definedName name="Z_D978CE67_27C8_4FA2_9700_BF066474E57F_.wvu.Cols" hidden="1">#REF!</definedName>
    <definedName name="Z_D978CE67_27C8_4FA2_9700_BF066474E57F_.wvu.PrintArea" hidden="1">#REF!</definedName>
    <definedName name="Z_D978CE67_27C8_4FA2_9700_BF066474E57F_.wvu.PrintTitles" hidden="1">#REF!,#REF!</definedName>
    <definedName name="Z_DA224A0C_DEFC_4EE2_BCC6_F179AE46AB06_.wvu.Cols" hidden="1">#REF!</definedName>
    <definedName name="Z_DA224A0C_DEFC_4EE2_BCC6_F179AE46AB06_.wvu.PrintArea" hidden="1">#REF!</definedName>
    <definedName name="Z_DA224A0C_DEFC_4EE2_BCC6_F179AE46AB06_.wvu.PrintTitles" hidden="1">#REF!,#REF!</definedName>
    <definedName name="Z_DB075A82_50F8_4DC8_847C_9BE8D3387284_.wvu.PrintArea" hidden="1">#REF!</definedName>
    <definedName name="Z_DB075A82_50F8_4DC8_847C_9BE8D3387284_.wvu.PrintTitles" hidden="1">#REF!,#REF!</definedName>
    <definedName name="Z_DBAB7D00_D8CF_4AAC_B549_6E0DDC8EA988_.wvu.PrintArea" hidden="1">#REF!</definedName>
    <definedName name="Z_DBAB7D00_D8CF_4AAC_B549_6E0DDC8EA988_.wvu.PrintTitles" hidden="1">#REF!,#REF!</definedName>
    <definedName name="Z_DE4B044A_4C63_4D8A_8C66_761B16C25405_.wvu.Cols" hidden="1">#REF!</definedName>
    <definedName name="Z_DE4B044A_4C63_4D8A_8C66_761B16C25405_.wvu.PrintArea" hidden="1">#REF!</definedName>
    <definedName name="Z_DE4B044A_4C63_4D8A_8C66_761B16C25405_.wvu.PrintTitles" hidden="1">#REF!,#REF!</definedName>
    <definedName name="Z_DEE2D99A_FB66_4E98_8923_1F7FE409778A_.wvu.Cols" hidden="1">#REF!</definedName>
    <definedName name="Z_DEE2D99A_FB66_4E98_8923_1F7FE409778A_.wvu.PrintArea" hidden="1">#REF!</definedName>
    <definedName name="Z_DEE2D99A_FB66_4E98_8923_1F7FE409778A_.wvu.PrintTitles" hidden="1">#REF!,#REF!</definedName>
    <definedName name="Z_DEFC0A24_4C7C_4904_8600_CDBD21C62323_.wvu.PrintArea" hidden="1">#REF!</definedName>
    <definedName name="Z_DEFC0A24_4C7C_4904_8600_CDBD21C62323_.wvu.PrintTitles" hidden="1">#REF!,#REF!</definedName>
    <definedName name="Z_E0452BC3_FA93_43FC_8AF8_FA71DE18CE56_.wvu.Cols" hidden="1">#REF!,#REF!</definedName>
    <definedName name="Z_E099E83B_9B52_444A_8E89_5A5101DE2E19_.wvu.Cols" hidden="1">#REF!</definedName>
    <definedName name="Z_E0EEF47F_B54C_4CEA_8D25_30E6102C3076_.wvu.PrintArea" hidden="1">#REF!</definedName>
    <definedName name="Z_E0EEF47F_B54C_4CEA_8D25_30E6102C3076_.wvu.PrintTitles" hidden="1">#REF!,#REF!</definedName>
    <definedName name="Z_E13BC225_ACDF_44D4_B638_33E8496E943C_.wvu.PrintArea" hidden="1">#REF!</definedName>
    <definedName name="Z_E13BC225_ACDF_44D4_B638_33E8496E943C_.wvu.PrintTitles" hidden="1">#REF!,#REF!</definedName>
    <definedName name="Z_E22EFE14_6C94_49B7_BFD6_9FD54BF3E628_.wvu.Cols" hidden="1">#REF!</definedName>
    <definedName name="Z_E379CA3E_D9B5_47F9_9A2B_603DE98D0D22_.wvu.Cols" hidden="1">#REF!</definedName>
    <definedName name="Z_E38B9915_FDCF_4807_99E2_0C9FB5519784_.wvu.PrintArea" hidden="1">#REF!</definedName>
    <definedName name="Z_E38B9915_FDCF_4807_99E2_0C9FB5519784_.wvu.PrintTitles" hidden="1">#REF!,#REF!</definedName>
    <definedName name="Z_E3F5937D_880B_4263_81B0_F705FE1CD612_.wvu.Cols" hidden="1">#REF!</definedName>
    <definedName name="Z_E3F5937D_880B_4263_81B0_F705FE1CD612_.wvu.PrintArea" hidden="1">#REF!</definedName>
    <definedName name="Z_E40368C3_CB85_41AC_8A33_F7D5E98DB6FC_.wvu.Cols" hidden="1">#REF!</definedName>
    <definedName name="Z_E40368C3_CB85_41AC_8A33_F7D5E98DB6FC_.wvu.PrintArea" hidden="1">#REF!</definedName>
    <definedName name="Z_E40368C3_CB85_41AC_8A33_F7D5E98DB6FC_.wvu.PrintTitles" hidden="1">#REF!,#REF!</definedName>
    <definedName name="Z_E4CDC5C0_2CFE_45CB_BD56_21920E9A5CC4_.wvu.Cols" hidden="1">#REF!</definedName>
    <definedName name="Z_E5233F55_6213_43A1_9A87_9C7E7A1D400A_.wvu.Cols" hidden="1">#REF!</definedName>
    <definedName name="Z_E5771CD1_AFB4_44B2_AFAA_0A63613ADB78_.wvu.Cols" hidden="1">#REF!</definedName>
    <definedName name="Z_E5771CD1_AFB4_44B2_AFAA_0A63613ADB78_.wvu.PrintArea" hidden="1">#REF!</definedName>
    <definedName name="Z_E5DDBCE9_FC0E_4C41_8B70_78C137987512_.wvu.PrintArea" hidden="1">#REF!</definedName>
    <definedName name="Z_E5DDBCE9_FC0E_4C41_8B70_78C137987512_.wvu.PrintTitles" hidden="1">#REF!,#REF!</definedName>
    <definedName name="Z_E762C7CF_75D4_4413_8D71_A8AE8320C27F_.wvu.Cols" hidden="1">#REF!,#REF!</definedName>
    <definedName name="Z_E83A205C_2450_4A35_83BB_C851C8AEFD8B_.wvu.PrintArea" hidden="1">#REF!</definedName>
    <definedName name="Z_E83A205C_2450_4A35_83BB_C851C8AEFD8B_.wvu.PrintTitles" hidden="1">#REF!,#REF!</definedName>
    <definedName name="Z_E87196F4_B1E0_4362_9F1F_65970C0F2DB2_.wvu.PrintArea" hidden="1">#REF!</definedName>
    <definedName name="Z_E87196F4_B1E0_4362_9F1F_65970C0F2DB2_.wvu.PrintTitles" hidden="1">#REF!,#REF!</definedName>
    <definedName name="Z_E893DA14_85E3_42A7_946E_4AFCFA0F4F32_.wvu.PrintArea" hidden="1">#REF!</definedName>
    <definedName name="Z_E893DA14_85E3_42A7_946E_4AFCFA0F4F32_.wvu.PrintTitles" hidden="1">#REF!,#REF!</definedName>
    <definedName name="Z_E9039B57_F406_45CF_B449_C248217D357E_.wvu.PrintArea" hidden="1">#REF!</definedName>
    <definedName name="Z_E9039B57_F406_45CF_B449_C248217D357E_.wvu.PrintTitles" hidden="1">#REF!,#REF!</definedName>
    <definedName name="Z_E933B439_A0C6_4E5D_8A0E_F3AB5A2345CB_.wvu.PrintArea" hidden="1">#REF!</definedName>
    <definedName name="Z_E933B439_A0C6_4E5D_8A0E_F3AB5A2345CB_.wvu.PrintTitles" hidden="1">#REF!,#REF!</definedName>
    <definedName name="Z_E9DA67D7_A582_4B36_AC11_63E6EF5FDAC2_.wvu.Cols" hidden="1">#REF!</definedName>
    <definedName name="Z_E9DA67D7_A582_4B36_AC11_63E6EF5FDAC2_.wvu.PrintArea" hidden="1">#REF!</definedName>
    <definedName name="Z_E9DA67D7_A582_4B36_AC11_63E6EF5FDAC2_.wvu.PrintTitles" hidden="1">#REF!,#REF!</definedName>
    <definedName name="Z_EA05FF80_11F2_4D3C_894F_935478121031_.wvu.Cols" hidden="1">#REF!</definedName>
    <definedName name="Z_EA69646A_F9BB_4414_BA4B_82949BB74A9C_.wvu.PrintArea" hidden="1">#REF!</definedName>
    <definedName name="Z_EA69646A_F9BB_4414_BA4B_82949BB74A9C_.wvu.PrintTitles" hidden="1">#REF!,#REF!</definedName>
    <definedName name="Z_EA876A3F_A52B_485F_B9F2_27169E214355_.wvu.Cols" hidden="1">#REF!</definedName>
    <definedName name="Z_EBB84642_176A_472F_8AA3_5F07E6C4F5E6_.wvu.Cols" hidden="1">#REF!</definedName>
    <definedName name="Z_ECFE1E8C_D36C_452E_AACC_F55CBB6DBDA1_.wvu.PrintArea" hidden="1">#REF!</definedName>
    <definedName name="Z_ECFE1E8C_D36C_452E_AACC_F55CBB6DBDA1_.wvu.PrintTitles" hidden="1">#REF!,#REF!</definedName>
    <definedName name="Z_EDAB80A1_32FB_4A1C_8DD0_1A933561F9B6_.wvu.PrintArea" hidden="1">#REF!</definedName>
    <definedName name="Z_EDAB80A1_32FB_4A1C_8DD0_1A933561F9B6_.wvu.PrintTitles" hidden="1">#REF!,#REF!</definedName>
    <definedName name="Z_EDC19773_1531_4ED1_91DF_A2D897F2D0B5_.wvu.PrintArea" hidden="1">#REF!</definedName>
    <definedName name="Z_EDC19773_1531_4ED1_91DF_A2D897F2D0B5_.wvu.PrintTitles" hidden="1">#REF!,#REF!</definedName>
    <definedName name="Z_EDCA3294_47BE_4C3A_AB2A_A4EEC3E5AAD3_.wvu.PrintArea" hidden="1">#REF!</definedName>
    <definedName name="Z_EDCA3294_47BE_4C3A_AB2A_A4EEC3E5AAD3_.wvu.PrintTitles" hidden="1">#REF!,#REF!</definedName>
    <definedName name="Z_EDD6E247_819B_4F1B_AB3C_36EE33753F41_.wvu.Cols" hidden="1">#REF!</definedName>
    <definedName name="Z_EE0F09D4_75BE_4BA9_A965_4C2031680E61_.wvu.PrintArea" hidden="1">#REF!</definedName>
    <definedName name="Z_EE0F09D4_75BE_4BA9_A965_4C2031680E61_.wvu.PrintTitles" hidden="1">#REF!,#REF!</definedName>
    <definedName name="Z_EF8794A6_6CB9_41AD_96DA_57D67763E512_.wvu.Cols" hidden="1">#REF!</definedName>
    <definedName name="Z_EF8794A6_6CB9_41AD_96DA_57D67763E512_.wvu.PrintArea" hidden="1">#REF!</definedName>
    <definedName name="Z_EF8794A6_6CB9_41AD_96DA_57D67763E512_.wvu.PrintTitles" hidden="1">#REF!,#REF!</definedName>
    <definedName name="Z_F13A9A84_0B4F_49B9_8E3C_76253055964C_.wvu.Cols" hidden="1">#REF!</definedName>
    <definedName name="Z_F13A9A84_0B4F_49B9_8E3C_76253055964C_.wvu.PrintArea" hidden="1">#REF!</definedName>
    <definedName name="Z_F13A9A84_0B4F_49B9_8E3C_76253055964C_.wvu.PrintTitles" hidden="1">#REF!,#REF!</definedName>
    <definedName name="Z_F1ABB753_A06C_418E_891D_356E53C03A69_.wvu.Cols" hidden="1">#REF!,#REF!</definedName>
    <definedName name="Z_F1BCF5E1_15D9_4CEF_A655_94EB63D2904C_.wvu.PrintArea" hidden="1">#REF!</definedName>
    <definedName name="Z_F1D91E12_A86F_41F1_B340_0F95114EF027_.wvu.Cols" hidden="1">#REF!</definedName>
    <definedName name="Z_F1D91E12_A86F_41F1_B340_0F95114EF027_.wvu.PrintArea" hidden="1">#REF!</definedName>
    <definedName name="Z_F1D91E12_A86F_41F1_B340_0F95114EF027_.wvu.PrintTitles" hidden="1">#REF!,#REF!</definedName>
    <definedName name="Z_F1D97D0F_BF7A_4796_B7F7_BEBA84C51B5D_.wvu.Cols" hidden="1">#REF!</definedName>
    <definedName name="Z_F1D97D0F_BF7A_4796_B7F7_BEBA84C51B5D_.wvu.PrintArea" hidden="1">#REF!</definedName>
    <definedName name="Z_F1D97D0F_BF7A_4796_B7F7_BEBA84C51B5D_.wvu.PrintTitles" hidden="1">#REF!,#REF!</definedName>
    <definedName name="Z_F4A03485_6897_455C_A17F_18B79E7E4B84_.wvu.PrintArea" hidden="1">#REF!</definedName>
    <definedName name="Z_F62A15EA_0D32_4392_954E_F0D24CF7D7F9_.wvu.Cols" hidden="1">#REF!</definedName>
    <definedName name="Z_F846EEF9_3975_4C32_88B9_1EC97D1999D2_.wvu.Cols" hidden="1">#REF!,#REF!</definedName>
    <definedName name="Z_F8B90B28_33E7_4DBF_814E_2079D9C31A05_.wvu.PrintArea" hidden="1">#REF!</definedName>
    <definedName name="Z_F8B90B28_33E7_4DBF_814E_2079D9C31A05_.wvu.PrintTitles" hidden="1">#REF!,#REF!</definedName>
    <definedName name="Z_F8DD5DCE_FC4C_48F0_AAD1_9E93B806A726_.wvu.Cols" hidden="1">#REF!</definedName>
    <definedName name="Z_F8DD5DCE_FC4C_48F0_AAD1_9E93B806A726_.wvu.PrintArea" hidden="1">#REF!</definedName>
    <definedName name="Z_F8DD5DCE_FC4C_48F0_AAD1_9E93B806A726_.wvu.PrintTitles" hidden="1">#REF!,#REF!</definedName>
    <definedName name="Z_FB42B3D1_52A8_471D_BB39_09B49101B6C3_.wvu.Cols" hidden="1">#REF!,#REF!</definedName>
    <definedName name="Z_FBF6134E_75FC_4162_BAB5_3D90093E2862_.wvu.PrintArea" hidden="1">#REF!</definedName>
    <definedName name="Z_FBF6134E_75FC_4162_BAB5_3D90093E2862_.wvu.PrintTitles" hidden="1">#REF!,#REF!</definedName>
    <definedName name="Z_FCF803CD_E32E_467B_A130_738C0A18D939_.wvu.Cols" hidden="1">#REF!</definedName>
    <definedName name="Z_FCF803CD_E32E_467B_A130_738C0A18D939_.wvu.PrintArea" hidden="1">#REF!</definedName>
    <definedName name="Z_FCF803CD_E32E_467B_A130_738C0A18D939_.wvu.PrintTitles" hidden="1">#REF!,#REF!</definedName>
    <definedName name="Z_FD552557_971F_42BC_81F4_EAC0CE6DCA0F_.wvu.Cols" hidden="1">#REF!,#REF!</definedName>
    <definedName name="Z_FD552557_971F_42BC_81F4_EAC0CE6DCA0F_.wvu.PrintArea" hidden="1">#REF!</definedName>
    <definedName name="Z_FD552557_971F_42BC_81F4_EAC0CE6DCA0F_.wvu.PrintTitles" hidden="1">#REF!,#REF!</definedName>
    <definedName name="Z_FD760243_3BB9_4FEC_BD82_004991EF08B0_.wvu.Cols" hidden="1">#REF!</definedName>
    <definedName name="Z_FD760243_3BB9_4FEC_BD82_004991EF08B0_.wvu.PrintArea" hidden="1">#REF!</definedName>
    <definedName name="Z_FD760243_3BB9_4FEC_BD82_004991EF08B0_.wvu.PrintTitles" hidden="1">#REF!,#REF!</definedName>
    <definedName name="Z_FD8E4EDB_935B_4996_95A9_5A3AFF201D70_.wvu.Cols" hidden="1">#REF!,#REF!</definedName>
    <definedName name="Z_FDA08C2B_A5EC_41B3_A6C1_99306E4159B5_.wvu.PrintArea" hidden="1">#REF!</definedName>
    <definedName name="Z_FDA08C2B_A5EC_41B3_A6C1_99306E4159B5_.wvu.PrintTitles" hidden="1">#REF!,#REF!</definedName>
    <definedName name="Z_FF3E66BC_E6C8_45C9_A5D4_8DF154A33145_.wvu.PrintArea" hidden="1">#REF!</definedName>
    <definedName name="Z_FF3E66BC_E6C8_45C9_A5D4_8DF154A33145_.wvu.PrintTitles" hidden="1">#REF!,#REF!</definedName>
    <definedName name="Z_FF4DC5BA_7D19_479F_9ED5_70F418A89632_.wvu.Cols" hidden="1">#REF!</definedName>
    <definedName name="Z_FF4DC5BA_7D19_479F_9ED5_70F418A89632_.wvu.PrintArea" hidden="1">#REF!</definedName>
    <definedName name="Z_FF4DC5BA_7D19_479F_9ED5_70F418A89632_.wvu.PrintTitles" hidden="1">#REF!,#REF!</definedName>
    <definedName name="Z_FF4F4952_EDE7_4233_94D7_306CF9D84F9F_.wvu.Cols" hidden="1">#REF!,#REF!</definedName>
    <definedName name="zxfg" hidden="1">#REF!</definedName>
    <definedName name="zzz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1" l="1"/>
  <c r="C72" i="1" s="1"/>
  <c r="N53" i="1"/>
  <c r="M53" i="1"/>
  <c r="M54" i="1"/>
  <c r="C56" i="1"/>
  <c r="C59" i="1" s="1"/>
  <c r="C49" i="1"/>
  <c r="AA8" i="1" l="1"/>
  <c r="Y8" i="1"/>
  <c r="X8" i="1"/>
  <c r="W8" i="1"/>
  <c r="V8" i="1"/>
  <c r="U8" i="1"/>
  <c r="T8" i="1"/>
  <c r="S8" i="1"/>
  <c r="H66" i="5"/>
  <c r="H67" i="5" s="1"/>
  <c r="H68" i="5" s="1"/>
  <c r="H69" i="5" s="1"/>
  <c r="H70" i="5" s="1"/>
  <c r="H71" i="5" s="1"/>
  <c r="H72" i="5" s="1"/>
  <c r="H73" i="5" s="1"/>
  <c r="H74" i="5" s="1"/>
  <c r="H54" i="5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L39" i="5"/>
  <c r="K39" i="5"/>
  <c r="J39" i="5"/>
  <c r="I39" i="5"/>
  <c r="H39" i="5"/>
  <c r="G39" i="5"/>
  <c r="C39" i="5"/>
  <c r="L31" i="5"/>
  <c r="K31" i="5"/>
  <c r="J31" i="5"/>
  <c r="I31" i="5"/>
  <c r="H31" i="5"/>
  <c r="E31" i="5"/>
  <c r="G31" i="5" s="1"/>
  <c r="E25" i="5"/>
  <c r="J25" i="5" s="1"/>
  <c r="C21" i="5"/>
  <c r="C27" i="5" s="1"/>
  <c r="M19" i="5"/>
  <c r="L17" i="5"/>
  <c r="K17" i="5"/>
  <c r="J17" i="5"/>
  <c r="E17" i="5"/>
  <c r="G17" i="5" s="1"/>
  <c r="E16" i="5"/>
  <c r="G16" i="5" s="1"/>
  <c r="E15" i="5"/>
  <c r="H15" i="5" s="1"/>
  <c r="K14" i="5"/>
  <c r="I14" i="5"/>
  <c r="E14" i="5"/>
  <c r="H14" i="5" s="1"/>
  <c r="E13" i="5"/>
  <c r="I13" i="5" s="1"/>
  <c r="E12" i="5"/>
  <c r="J12" i="5" s="1"/>
  <c r="M11" i="5"/>
  <c r="E10" i="5"/>
  <c r="L10" i="5" s="1"/>
  <c r="M9" i="5"/>
  <c r="M8" i="5"/>
  <c r="I16" i="5" l="1"/>
  <c r="L12" i="5"/>
  <c r="I17" i="5"/>
  <c r="J16" i="5"/>
  <c r="L25" i="5"/>
  <c r="J13" i="5"/>
  <c r="I15" i="5"/>
  <c r="K16" i="5"/>
  <c r="K13" i="5"/>
  <c r="J15" i="5"/>
  <c r="L13" i="5"/>
  <c r="K15" i="5"/>
  <c r="H17" i="5"/>
  <c r="M17" i="5" s="1"/>
  <c r="K25" i="5"/>
  <c r="L15" i="5"/>
  <c r="M31" i="5"/>
  <c r="K12" i="5"/>
  <c r="J14" i="5"/>
  <c r="H16" i="5"/>
  <c r="C33" i="5"/>
  <c r="M39" i="5"/>
  <c r="G10" i="5"/>
  <c r="I10" i="5"/>
  <c r="H25" i="5"/>
  <c r="H10" i="5"/>
  <c r="G12" i="5"/>
  <c r="G25" i="5"/>
  <c r="J10" i="5"/>
  <c r="H12" i="5"/>
  <c r="G13" i="5"/>
  <c r="K10" i="5"/>
  <c r="I12" i="5"/>
  <c r="H13" i="5"/>
  <c r="G14" i="5"/>
  <c r="G15" i="5"/>
  <c r="I25" i="5"/>
  <c r="C57" i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L66" i="1"/>
  <c r="L67" i="1" s="1"/>
  <c r="L68" i="1" s="1"/>
  <c r="L69" i="1" s="1"/>
  <c r="L70" i="1" s="1"/>
  <c r="L71" i="1" s="1"/>
  <c r="L72" i="1" s="1"/>
  <c r="L73" i="1" s="1"/>
  <c r="L74" i="1" s="1"/>
  <c r="L55" i="1"/>
  <c r="L56" i="1" s="1"/>
  <c r="L57" i="1" s="1"/>
  <c r="L58" i="1" s="1"/>
  <c r="L59" i="1" s="1"/>
  <c r="L60" i="1" s="1"/>
  <c r="L61" i="1" s="1"/>
  <c r="L62" i="1" s="1"/>
  <c r="L63" i="1" s="1"/>
  <c r="L64" i="1" s="1"/>
  <c r="L54" i="1"/>
  <c r="E88" i="1"/>
  <c r="E90" i="1" s="1"/>
  <c r="E91" i="1" s="1"/>
  <c r="C88" i="1"/>
  <c r="C90" i="1" s="1"/>
  <c r="C91" i="1" s="1"/>
  <c r="M15" i="5" l="1"/>
  <c r="L21" i="5"/>
  <c r="L27" i="5" s="1"/>
  <c r="L33" i="5" s="1"/>
  <c r="L40" i="5" s="1"/>
  <c r="L43" i="5" s="1"/>
  <c r="C56" i="5" s="1"/>
  <c r="M16" i="5"/>
  <c r="K21" i="5"/>
  <c r="K27" i="5" s="1"/>
  <c r="K33" i="5" s="1"/>
  <c r="K40" i="5" s="1"/>
  <c r="K43" i="5" s="1"/>
  <c r="J21" i="5"/>
  <c r="J27" i="5" s="1"/>
  <c r="J33" i="5" s="1"/>
  <c r="J40" i="5" s="1"/>
  <c r="J43" i="5" s="1"/>
  <c r="M14" i="5"/>
  <c r="M12" i="5"/>
  <c r="M25" i="5"/>
  <c r="H21" i="5"/>
  <c r="H27" i="5" s="1"/>
  <c r="H33" i="5" s="1"/>
  <c r="H40" i="5" s="1"/>
  <c r="H43" i="5" s="1"/>
  <c r="C40" i="5"/>
  <c r="M13" i="5"/>
  <c r="I21" i="5"/>
  <c r="I27" i="5" s="1"/>
  <c r="I33" i="5" s="1"/>
  <c r="I40" i="5" s="1"/>
  <c r="I43" i="5" s="1"/>
  <c r="C57" i="5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C59" i="5"/>
  <c r="M10" i="5"/>
  <c r="G21" i="5"/>
  <c r="E92" i="1"/>
  <c r="E93" i="1" s="1"/>
  <c r="C92" i="1"/>
  <c r="C93" i="1" s="1"/>
  <c r="N54" i="1" l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C43" i="5"/>
  <c r="G27" i="5"/>
  <c r="M21" i="5"/>
  <c r="E8" i="1"/>
  <c r="P39" i="1"/>
  <c r="Q11" i="1"/>
  <c r="Q9" i="1"/>
  <c r="Q8" i="1"/>
  <c r="N78" i="1" l="1"/>
  <c r="C64" i="1" s="1"/>
  <c r="C66" i="1" s="1"/>
  <c r="M27" i="5"/>
  <c r="G33" i="5"/>
  <c r="O39" i="1"/>
  <c r="N39" i="1"/>
  <c r="E39" i="1"/>
  <c r="C39" i="1"/>
  <c r="I31" i="1"/>
  <c r="K31" i="1" s="1"/>
  <c r="I25" i="1"/>
  <c r="K25" i="1" s="1"/>
  <c r="G25" i="1"/>
  <c r="Q19" i="1"/>
  <c r="G19" i="1"/>
  <c r="I17" i="1"/>
  <c r="K17" i="1" s="1"/>
  <c r="E40" i="1"/>
  <c r="I16" i="1"/>
  <c r="I15" i="1"/>
  <c r="I14" i="1"/>
  <c r="G14" i="1"/>
  <c r="I13" i="1"/>
  <c r="K13" i="1" s="1"/>
  <c r="G13" i="1"/>
  <c r="I12" i="1"/>
  <c r="K12" i="1" s="1"/>
  <c r="G12" i="1"/>
  <c r="I10" i="1"/>
  <c r="K10" i="1" s="1"/>
  <c r="G10" i="1"/>
  <c r="M39" i="1"/>
  <c r="L39" i="1"/>
  <c r="K39" i="1"/>
  <c r="G8" i="1"/>
  <c r="E21" i="1"/>
  <c r="E27" i="1" s="1"/>
  <c r="E33" i="1" s="1"/>
  <c r="M33" i="5" l="1"/>
  <c r="G40" i="5"/>
  <c r="N14" i="1"/>
  <c r="K14" i="1"/>
  <c r="N16" i="1"/>
  <c r="K16" i="1"/>
  <c r="N15" i="1"/>
  <c r="K15" i="1"/>
  <c r="P25" i="1"/>
  <c r="O10" i="1"/>
  <c r="P10" i="1"/>
  <c r="O15" i="1"/>
  <c r="P15" i="1"/>
  <c r="O31" i="1"/>
  <c r="P31" i="1"/>
  <c r="M12" i="1"/>
  <c r="P12" i="1"/>
  <c r="N17" i="1"/>
  <c r="P17" i="1"/>
  <c r="Q39" i="1"/>
  <c r="P13" i="1"/>
  <c r="M14" i="1"/>
  <c r="M16" i="1"/>
  <c r="N31" i="1"/>
  <c r="O17" i="1"/>
  <c r="O16" i="1"/>
  <c r="M10" i="1"/>
  <c r="L10" i="1"/>
  <c r="N10" i="1"/>
  <c r="M17" i="1"/>
  <c r="O13" i="1"/>
  <c r="O25" i="1"/>
  <c r="N12" i="1"/>
  <c r="O14" i="1"/>
  <c r="N25" i="1"/>
  <c r="O12" i="1"/>
  <c r="L12" i="1"/>
  <c r="G31" i="1"/>
  <c r="E41" i="1"/>
  <c r="G41" i="1" s="1"/>
  <c r="G16" i="1"/>
  <c r="G17" i="1"/>
  <c r="M13" i="1"/>
  <c r="L14" i="1"/>
  <c r="M25" i="1"/>
  <c r="G39" i="1"/>
  <c r="G15" i="1"/>
  <c r="L13" i="1"/>
  <c r="L25" i="1"/>
  <c r="N13" i="1"/>
  <c r="L15" i="1"/>
  <c r="L31" i="1"/>
  <c r="M15" i="1"/>
  <c r="L16" i="1"/>
  <c r="L17" i="1"/>
  <c r="C21" i="1"/>
  <c r="M31" i="1"/>
  <c r="G43" i="5" l="1"/>
  <c r="M40" i="5"/>
  <c r="K21" i="1"/>
  <c r="K27" i="1" s="1"/>
  <c r="Q31" i="1"/>
  <c r="Q13" i="1"/>
  <c r="Q15" i="1"/>
  <c r="Q14" i="1"/>
  <c r="Q17" i="1"/>
  <c r="Q10" i="1"/>
  <c r="P21" i="1"/>
  <c r="Q16" i="1"/>
  <c r="Q12" i="1"/>
  <c r="Q25" i="1"/>
  <c r="E43" i="1"/>
  <c r="O21" i="1"/>
  <c r="O27" i="1" s="1"/>
  <c r="O33" i="1" s="1"/>
  <c r="O40" i="1" s="1"/>
  <c r="O43" i="1" s="1"/>
  <c r="M21" i="1"/>
  <c r="M27" i="1" s="1"/>
  <c r="M33" i="1" s="1"/>
  <c r="M40" i="1" s="1"/>
  <c r="M43" i="1" s="1"/>
  <c r="L21" i="1"/>
  <c r="L27" i="1" s="1"/>
  <c r="L33" i="1" s="1"/>
  <c r="L40" i="1" s="1"/>
  <c r="L43" i="1" s="1"/>
  <c r="N21" i="1"/>
  <c r="N27" i="1" s="1"/>
  <c r="N33" i="1" s="1"/>
  <c r="N40" i="1" s="1"/>
  <c r="N43" i="1" s="1"/>
  <c r="C27" i="1"/>
  <c r="G21" i="1"/>
  <c r="C47" i="5" l="1"/>
  <c r="C49" i="5" s="1"/>
  <c r="M43" i="5"/>
  <c r="Q21" i="1"/>
  <c r="P27" i="1"/>
  <c r="K33" i="1"/>
  <c r="G27" i="1"/>
  <c r="C33" i="1"/>
  <c r="I53" i="5" l="1"/>
  <c r="J53" i="5" s="1"/>
  <c r="Q27" i="1"/>
  <c r="P33" i="1"/>
  <c r="P40" i="1" s="1"/>
  <c r="P43" i="1" s="1"/>
  <c r="C40" i="1"/>
  <c r="G33" i="1"/>
  <c r="K40" i="1"/>
  <c r="J54" i="5" l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Q40" i="1"/>
  <c r="Q33" i="1"/>
  <c r="K43" i="1"/>
  <c r="C47" i="1" s="1"/>
  <c r="G40" i="1"/>
  <c r="C43" i="1"/>
  <c r="G43" i="1" s="1"/>
  <c r="J78" i="5" l="1"/>
  <c r="C68" i="1"/>
  <c r="Q43" i="1"/>
  <c r="C64" i="5" l="1"/>
  <c r="C66" i="5" s="1"/>
  <c r="C68" i="5" s="1"/>
  <c r="C50" i="5" s="1"/>
  <c r="C51" i="5" s="1"/>
  <c r="C53" i="5" s="1"/>
  <c r="C50" i="1"/>
  <c r="C51" i="1" l="1"/>
  <c r="C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 Myers</author>
  </authors>
  <commentList>
    <comment ref="C6" authorId="0" shapeId="0" xr:uid="{AF175209-DE84-40BB-A7A3-525A67413682}">
      <text>
        <r>
          <rPr>
            <b/>
            <sz val="9"/>
            <color indexed="81"/>
            <rFont val="Tahoma"/>
            <charset val="1"/>
          </rPr>
          <t>Terry Myers:</t>
        </r>
        <r>
          <rPr>
            <sz val="9"/>
            <color indexed="81"/>
            <rFont val="Tahoma"/>
            <charset val="1"/>
          </rPr>
          <t xml:space="preserve">
This column ties to Exhibit 9, Corrected Power Tax.</t>
        </r>
      </text>
    </comment>
  </commentList>
</comments>
</file>

<file path=xl/sharedStrings.xml><?xml version="1.0" encoding="utf-8"?>
<sst xmlns="http://schemas.openxmlformats.org/spreadsheetml/2006/main" count="166" uniqueCount="82">
  <si>
    <t>Environmental Disposal Corp. (EDC)</t>
  </si>
  <si>
    <t>Excess ADIT - Proposal to Sur-credit Customers</t>
  </si>
  <si>
    <t xml:space="preserve">EADIT </t>
  </si>
  <si>
    <t>Unprotected</t>
  </si>
  <si>
    <t xml:space="preserve">                       Amortization</t>
  </si>
  <si>
    <t xml:space="preserve">Reworked </t>
  </si>
  <si>
    <t>Prior Submission</t>
  </si>
  <si>
    <t>Life</t>
  </si>
  <si>
    <t>Rolled from 2014</t>
  </si>
  <si>
    <t>Difference</t>
  </si>
  <si>
    <t>2018</t>
  </si>
  <si>
    <t>2019</t>
  </si>
  <si>
    <t>2020</t>
  </si>
  <si>
    <t>2021</t>
  </si>
  <si>
    <t>Total</t>
  </si>
  <si>
    <t>1018 Fed - M/L</t>
  </si>
  <si>
    <t>n/a</t>
  </si>
  <si>
    <t>1018 Fed - COR</t>
  </si>
  <si>
    <t>1018 Fed - AFUDC Debt</t>
  </si>
  <si>
    <t>a</t>
  </si>
  <si>
    <t>1018 Fed - AFUDC Equity</t>
  </si>
  <si>
    <t>1018 Fed - CPI</t>
  </si>
  <si>
    <t>1018 Fed - Historical Other</t>
  </si>
  <si>
    <t>1018 Fed - Stock Acq Adj</t>
  </si>
  <si>
    <t>1018 Fed - Tax Repairs</t>
  </si>
  <si>
    <t>b</t>
  </si>
  <si>
    <t>1018 Fed - Taxable CIAC</t>
  </si>
  <si>
    <t>Total - PowerTax</t>
  </si>
  <si>
    <t>Plant Items Outside PowerTax</t>
  </si>
  <si>
    <t>Plant CWIP</t>
  </si>
  <si>
    <t>Total Plant Related</t>
  </si>
  <si>
    <t xml:space="preserve">All Other Non Plant </t>
  </si>
  <si>
    <t>Bad Debt</t>
  </si>
  <si>
    <t xml:space="preserve">a - Sum of All Other lines  = ($1,424,963) </t>
  </si>
  <si>
    <t>b - Repairs line includes Repairs for Method Life of $13,430 and Other of $161,046</t>
  </si>
  <si>
    <t>Allocation by Categorization</t>
  </si>
  <si>
    <t>Protected</t>
  </si>
  <si>
    <t>Uncertain</t>
  </si>
  <si>
    <t>Calculation of One-time and Monthly Sur-Credit</t>
  </si>
  <si>
    <t>Less: EADIT Rate Base Increase (see below)</t>
  </si>
  <si>
    <t>Net Pass-back Amount for one-time credit</t>
  </si>
  <si>
    <t>Estimated one-time per customer credit</t>
  </si>
  <si>
    <t xml:space="preserve">    EDC total customers at 9/30/2022 -  5,379</t>
  </si>
  <si>
    <t>Estimated monthly per customer sur-credit</t>
  </si>
  <si>
    <t>Revenue Requirement of Returning EADIT</t>
  </si>
  <si>
    <t>EDC ROR</t>
  </si>
  <si>
    <t>UOI</t>
  </si>
  <si>
    <t>EDC Rev. Conv. Factor</t>
  </si>
  <si>
    <t>Revenue Requirement for Rate Base Increase</t>
  </si>
  <si>
    <t>EDC GCRF WR07090715</t>
  </si>
  <si>
    <t>34% Rate</t>
  </si>
  <si>
    <t>21% Rate</t>
  </si>
  <si>
    <t>BPU 2008</t>
  </si>
  <si>
    <t>DRC 2008</t>
  </si>
  <si>
    <t>Subtotal</t>
  </si>
  <si>
    <t>GRAFT</t>
  </si>
  <si>
    <t>FIT</t>
  </si>
  <si>
    <t>Grossed-up Amount</t>
  </si>
  <si>
    <t xml:space="preserve"> Annual EADIT 2023 sur-credit to customers - Grossed-up</t>
  </si>
  <si>
    <t>2018-2022 Total Pass-back Amount - Catch-up period</t>
  </si>
  <si>
    <t>Actual</t>
  </si>
  <si>
    <t>Estimated</t>
  </si>
  <si>
    <t>Amount</t>
  </si>
  <si>
    <t>Exhibit 1</t>
  </si>
  <si>
    <t xml:space="preserve">Rate Base increase for passing back  Sur-credit </t>
  </si>
  <si>
    <t>Pass-Back</t>
  </si>
  <si>
    <t>Cumulative</t>
  </si>
  <si>
    <t>Year</t>
  </si>
  <si>
    <t>Month</t>
  </si>
  <si>
    <t xml:space="preserve">Rate Base </t>
  </si>
  <si>
    <t>Impact</t>
  </si>
  <si>
    <t>24-Month Avg Balance</t>
  </si>
  <si>
    <t xml:space="preserve"> Monthly EADIT 2023 sur-credit to customers - Grossed-up</t>
  </si>
  <si>
    <t>Rate Base effect of passing back credit - see computation</t>
  </si>
  <si>
    <t>Schedule A</t>
  </si>
  <si>
    <t>Y-T-D</t>
  </si>
  <si>
    <t>Est. ARAM Period</t>
  </si>
  <si>
    <t>years</t>
  </si>
  <si>
    <t>Non-GR-Up</t>
  </si>
  <si>
    <t>Revenue Requirement for Rate Base Increase - Per EDC</t>
  </si>
  <si>
    <t>Difference overstated</t>
  </si>
  <si>
    <t>Adjusted by NJRC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</si>
</sst>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0_);\(0\)"/>
    <numFmt numFmtId="168" formatCode="0.0000%"/>
    <numFmt numFmtId="169" formatCode="0.0000_);\(0.0000\)"/>
    <numFmt numFmtId="170" formatCode="_(* #,##0.00000_);_(* \(#,##0.00000\);_(* &quot;-&quot;??_);_(@_)"/>
    <numFmt numFmtId="171" formatCode="0.000000%"/>
    <numFmt numFmtId="172" formatCode="0.0000000000%"/>
    <numFmt numFmtId="173" formatCode="0.00000_);\(0.00000\)"/>
    <numFmt numFmtId="174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3" fillId="0" borderId="0" xfId="3" applyFont="1"/>
    <xf numFmtId="164" fontId="4" fillId="0" borderId="0" xfId="1" applyNumberFormat="1" applyFont="1"/>
    <xf numFmtId="164" fontId="5" fillId="0" borderId="0" xfId="1" applyNumberFormat="1" applyFont="1" applyAlignment="1">
      <alignment horizontal="center"/>
    </xf>
    <xf numFmtId="164" fontId="5" fillId="0" borderId="0" xfId="1" applyNumberFormat="1" applyFont="1"/>
    <xf numFmtId="164" fontId="5" fillId="0" borderId="2" xfId="1" applyNumberFormat="1" applyFont="1" applyBorder="1" applyAlignment="1">
      <alignment horizontal="center"/>
    </xf>
    <xf numFmtId="14" fontId="5" fillId="0" borderId="2" xfId="1" applyNumberFormat="1" applyFont="1" applyFill="1" applyBorder="1" applyAlignment="1">
      <alignment horizontal="center"/>
    </xf>
    <xf numFmtId="164" fontId="4" fillId="0" borderId="2" xfId="1" applyNumberFormat="1" applyFont="1" applyBorder="1"/>
    <xf numFmtId="0" fontId="5" fillId="0" borderId="2" xfId="1" quotePrefix="1" applyNumberFormat="1" applyFont="1" applyBorder="1" applyAlignment="1">
      <alignment horizontal="center"/>
    </xf>
    <xf numFmtId="0" fontId="5" fillId="0" borderId="2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left" indent="1"/>
    </xf>
    <xf numFmtId="5" fontId="4" fillId="0" borderId="0" xfId="4" applyNumberFormat="1" applyFont="1"/>
    <xf numFmtId="5" fontId="4" fillId="0" borderId="0" xfId="4" applyNumberFormat="1" applyFont="1" applyFill="1"/>
    <xf numFmtId="5" fontId="4" fillId="0" borderId="0" xfId="4" applyNumberFormat="1" applyFont="1" applyBorder="1"/>
    <xf numFmtId="164" fontId="4" fillId="0" borderId="0" xfId="1" applyNumberFormat="1" applyFont="1" applyBorder="1"/>
    <xf numFmtId="37" fontId="4" fillId="0" borderId="0" xfId="1" applyNumberFormat="1" applyFont="1"/>
    <xf numFmtId="37" fontId="4" fillId="0" borderId="0" xfId="1" applyNumberFormat="1" applyFont="1" applyBorder="1"/>
    <xf numFmtId="37" fontId="6" fillId="0" borderId="0" xfId="1" applyNumberFormat="1" applyFont="1"/>
    <xf numFmtId="37" fontId="4" fillId="0" borderId="2" xfId="1" applyNumberFormat="1" applyFont="1" applyBorder="1"/>
    <xf numFmtId="0" fontId="7" fillId="0" borderId="0" xfId="3" applyFont="1"/>
    <xf numFmtId="5" fontId="4" fillId="0" borderId="1" xfId="4" applyNumberFormat="1" applyFont="1" applyBorder="1"/>
    <xf numFmtId="0" fontId="7" fillId="0" borderId="0" xfId="3" applyFont="1" applyAlignment="1">
      <alignment horizontal="left" indent="2"/>
    </xf>
    <xf numFmtId="0" fontId="4" fillId="0" borderId="0" xfId="0" applyFont="1" applyAlignment="1">
      <alignment horizontal="left" indent="2"/>
    </xf>
    <xf numFmtId="5" fontId="5" fillId="0" borderId="3" xfId="4" applyNumberFormat="1" applyFont="1" applyBorder="1"/>
    <xf numFmtId="5" fontId="4" fillId="0" borderId="0" xfId="1" applyNumberFormat="1" applyFont="1"/>
    <xf numFmtId="0" fontId="8" fillId="0" borderId="0" xfId="3" applyFont="1"/>
    <xf numFmtId="166" fontId="5" fillId="0" borderId="0" xfId="4" applyNumberFormat="1" applyFont="1" applyBorder="1"/>
    <xf numFmtId="166" fontId="4" fillId="0" borderId="0" xfId="4" applyNumberFormat="1" applyFont="1"/>
    <xf numFmtId="7" fontId="4" fillId="0" borderId="0" xfId="4" applyNumberFormat="1" applyFont="1"/>
    <xf numFmtId="164" fontId="6" fillId="0" borderId="0" xfId="1" applyNumberFormat="1" applyFont="1"/>
    <xf numFmtId="167" fontId="4" fillId="0" borderId="0" xfId="1" applyNumberFormat="1" applyFont="1" applyAlignment="1">
      <alignment horizontal="left"/>
    </xf>
    <xf numFmtId="166" fontId="4" fillId="0" borderId="0" xfId="4" applyNumberFormat="1" applyFont="1" applyBorder="1"/>
    <xf numFmtId="168" fontId="4" fillId="0" borderId="2" xfId="1" applyNumberFormat="1" applyFont="1" applyBorder="1"/>
    <xf numFmtId="169" fontId="4" fillId="0" borderId="2" xfId="1" applyNumberFormat="1" applyFont="1" applyBorder="1"/>
    <xf numFmtId="5" fontId="4" fillId="0" borderId="3" xfId="4" applyNumberFormat="1" applyFont="1" applyBorder="1"/>
    <xf numFmtId="173" fontId="4" fillId="0" borderId="0" xfId="1" applyNumberFormat="1" applyFont="1"/>
    <xf numFmtId="170" fontId="4" fillId="0" borderId="2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0" fontId="5" fillId="0" borderId="4" xfId="5" applyFont="1" applyBorder="1"/>
    <xf numFmtId="37" fontId="5" fillId="0" borderId="5" xfId="5" applyNumberFormat="1" applyFont="1" applyBorder="1"/>
    <xf numFmtId="37" fontId="4" fillId="0" borderId="7" xfId="5" applyNumberFormat="1" applyFont="1" applyBorder="1"/>
    <xf numFmtId="37" fontId="4" fillId="0" borderId="8" xfId="5" applyNumberFormat="1" applyFont="1" applyBorder="1"/>
    <xf numFmtId="37" fontId="5" fillId="0" borderId="7" xfId="5" applyNumberFormat="1" applyFont="1" applyBorder="1"/>
    <xf numFmtId="37" fontId="5" fillId="0" borderId="8" xfId="5" applyNumberFormat="1" applyFont="1" applyBorder="1" applyAlignment="1">
      <alignment horizontal="center"/>
    </xf>
    <xf numFmtId="37" fontId="5" fillId="0" borderId="7" xfId="5" applyNumberFormat="1" applyFont="1" applyBorder="1" applyAlignment="1">
      <alignment horizontal="center"/>
    </xf>
    <xf numFmtId="167" fontId="4" fillId="0" borderId="7" xfId="5" applyNumberFormat="1" applyFont="1" applyBorder="1" applyAlignment="1">
      <alignment horizontal="center"/>
    </xf>
    <xf numFmtId="37" fontId="4" fillId="0" borderId="7" xfId="5" applyNumberFormat="1" applyFont="1" applyBorder="1" applyAlignment="1">
      <alignment horizontal="center"/>
    </xf>
    <xf numFmtId="37" fontId="4" fillId="0" borderId="9" xfId="5" applyNumberFormat="1" applyFont="1" applyBorder="1"/>
    <xf numFmtId="37" fontId="4" fillId="0" borderId="10" xfId="5" applyNumberFormat="1" applyFont="1" applyBorder="1"/>
    <xf numFmtId="37" fontId="4" fillId="0" borderId="0" xfId="5" applyNumberFormat="1" applyFont="1"/>
    <xf numFmtId="37" fontId="5" fillId="0" borderId="0" xfId="5" applyNumberFormat="1" applyFont="1"/>
    <xf numFmtId="37" fontId="5" fillId="0" borderId="0" xfId="5" applyNumberFormat="1" applyFont="1" applyAlignment="1">
      <alignment horizontal="center"/>
    </xf>
    <xf numFmtId="164" fontId="4" fillId="0" borderId="7" xfId="1" applyNumberFormat="1" applyFont="1" applyBorder="1"/>
    <xf numFmtId="0" fontId="4" fillId="0" borderId="0" xfId="5" applyFont="1"/>
    <xf numFmtId="5" fontId="4" fillId="3" borderId="0" xfId="4" applyNumberFormat="1" applyFont="1" applyFill="1"/>
    <xf numFmtId="166" fontId="4" fillId="0" borderId="0" xfId="4" applyNumberFormat="1" applyFont="1" applyFill="1" applyBorder="1"/>
    <xf numFmtId="166" fontId="4" fillId="0" borderId="8" xfId="4" applyNumberFormat="1" applyFont="1" applyBorder="1"/>
    <xf numFmtId="164" fontId="4" fillId="0" borderId="4" xfId="1" applyNumberFormat="1" applyFont="1" applyBorder="1"/>
    <xf numFmtId="170" fontId="4" fillId="0" borderId="5" xfId="1" applyNumberFormat="1" applyFont="1" applyBorder="1"/>
    <xf numFmtId="164" fontId="4" fillId="0" borderId="5" xfId="1" applyNumberFormat="1" applyFont="1" applyBorder="1"/>
    <xf numFmtId="164" fontId="4" fillId="0" borderId="6" xfId="1" applyNumberFormat="1" applyFont="1" applyBorder="1"/>
    <xf numFmtId="10" fontId="4" fillId="0" borderId="0" xfId="2" applyNumberFormat="1" applyFont="1" applyBorder="1"/>
    <xf numFmtId="164" fontId="4" fillId="0" borderId="8" xfId="1" applyNumberFormat="1" applyFont="1" applyBorder="1"/>
    <xf numFmtId="170" fontId="4" fillId="0" borderId="12" xfId="1" applyNumberFormat="1" applyFont="1" applyBorder="1" applyAlignment="1">
      <alignment horizontal="center"/>
    </xf>
    <xf numFmtId="165" fontId="4" fillId="0" borderId="0" xfId="2" applyNumberFormat="1" applyFont="1" applyBorder="1"/>
    <xf numFmtId="165" fontId="4" fillId="0" borderId="8" xfId="2" applyNumberFormat="1" applyFont="1" applyBorder="1"/>
    <xf numFmtId="172" fontId="4" fillId="0" borderId="0" xfId="2" applyNumberFormat="1" applyFont="1" applyBorder="1"/>
    <xf numFmtId="172" fontId="4" fillId="0" borderId="8" xfId="2" applyNumberFormat="1" applyFont="1" applyBorder="1"/>
    <xf numFmtId="171" fontId="4" fillId="0" borderId="0" xfId="2" applyNumberFormat="1" applyFont="1" applyBorder="1"/>
    <xf numFmtId="171" fontId="4" fillId="0" borderId="8" xfId="2" applyNumberFormat="1" applyFont="1" applyBorder="1"/>
    <xf numFmtId="10" fontId="4" fillId="0" borderId="8" xfId="2" applyNumberFormat="1" applyFont="1" applyBorder="1"/>
    <xf numFmtId="9" fontId="4" fillId="0" borderId="7" xfId="2" applyFont="1" applyBorder="1"/>
    <xf numFmtId="164" fontId="4" fillId="0" borderId="9" xfId="1" applyNumberFormat="1" applyFont="1" applyBorder="1"/>
    <xf numFmtId="170" fontId="4" fillId="0" borderId="10" xfId="1" applyNumberFormat="1" applyFont="1" applyBorder="1"/>
    <xf numFmtId="164" fontId="4" fillId="0" borderId="10" xfId="1" applyNumberFormat="1" applyFont="1" applyBorder="1"/>
    <xf numFmtId="170" fontId="4" fillId="0" borderId="11" xfId="1" applyNumberFormat="1" applyFont="1" applyBorder="1"/>
    <xf numFmtId="164" fontId="4" fillId="0" borderId="0" xfId="1" applyNumberFormat="1" applyFont="1" applyFill="1" applyBorder="1"/>
    <xf numFmtId="168" fontId="4" fillId="0" borderId="0" xfId="1" applyNumberFormat="1" applyFont="1" applyBorder="1"/>
    <xf numFmtId="169" fontId="4" fillId="0" borderId="0" xfId="1" applyNumberFormat="1" applyFont="1" applyBorder="1"/>
    <xf numFmtId="5" fontId="4" fillId="0" borderId="0" xfId="4" applyNumberFormat="1" applyFont="1" applyFill="1" applyBorder="1"/>
    <xf numFmtId="5" fontId="4" fillId="0" borderId="0" xfId="5" applyNumberFormat="1" applyFont="1"/>
    <xf numFmtId="37" fontId="5" fillId="0" borderId="6" xfId="5" applyNumberFormat="1" applyFont="1" applyBorder="1"/>
    <xf numFmtId="37" fontId="4" fillId="0" borderId="10" xfId="5" applyNumberFormat="1" applyFont="1" applyBorder="1" applyAlignment="1">
      <alignment horizontal="right"/>
    </xf>
    <xf numFmtId="5" fontId="4" fillId="3" borderId="11" xfId="5" applyNumberFormat="1" applyFont="1" applyFill="1" applyBorder="1"/>
    <xf numFmtId="1" fontId="5" fillId="2" borderId="2" xfId="1" applyNumberFormat="1" applyFont="1" applyFill="1" applyBorder="1" applyAlignment="1">
      <alignment horizontal="center"/>
    </xf>
    <xf numFmtId="1" fontId="4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center"/>
    </xf>
    <xf numFmtId="1" fontId="4" fillId="0" borderId="0" xfId="4" applyNumberFormat="1" applyFont="1" applyAlignment="1">
      <alignment horizontal="center"/>
    </xf>
    <xf numFmtId="0" fontId="5" fillId="4" borderId="2" xfId="1" quotePrefix="1" applyNumberFormat="1" applyFont="1" applyFill="1" applyBorder="1" applyAlignment="1">
      <alignment horizontal="center"/>
    </xf>
    <xf numFmtId="0" fontId="5" fillId="4" borderId="2" xfId="1" applyNumberFormat="1" applyFont="1" applyFill="1" applyBorder="1" applyAlignment="1">
      <alignment horizontal="center"/>
    </xf>
    <xf numFmtId="164" fontId="4" fillId="4" borderId="0" xfId="1" applyNumberFormat="1" applyFont="1" applyFill="1"/>
    <xf numFmtId="10" fontId="4" fillId="4" borderId="0" xfId="2" applyNumberFormat="1" applyFont="1" applyFill="1"/>
    <xf numFmtId="174" fontId="4" fillId="4" borderId="0" xfId="1" applyNumberFormat="1" applyFont="1" applyFill="1"/>
    <xf numFmtId="37" fontId="5" fillId="5" borderId="0" xfId="5" applyNumberFormat="1" applyFont="1" applyFill="1" applyAlignment="1">
      <alignment horizontal="center"/>
    </xf>
    <xf numFmtId="5" fontId="4" fillId="5" borderId="0" xfId="4" applyNumberFormat="1" applyFont="1" applyFill="1"/>
    <xf numFmtId="164" fontId="4" fillId="5" borderId="0" xfId="1" applyNumberFormat="1" applyFont="1" applyFill="1"/>
    <xf numFmtId="5" fontId="4" fillId="5" borderId="11" xfId="5" applyNumberFormat="1" applyFont="1" applyFill="1" applyBorder="1"/>
    <xf numFmtId="166" fontId="4" fillId="5" borderId="0" xfId="4" applyNumberFormat="1" applyFont="1" applyFill="1" applyBorder="1"/>
    <xf numFmtId="166" fontId="4" fillId="5" borderId="8" xfId="4" applyNumberFormat="1" applyFont="1" applyFill="1" applyBorder="1"/>
    <xf numFmtId="37" fontId="4" fillId="5" borderId="0" xfId="5" applyNumberFormat="1" applyFont="1" applyFill="1"/>
    <xf numFmtId="5" fontId="4" fillId="5" borderId="1" xfId="4" applyNumberFormat="1" applyFont="1" applyFill="1" applyBorder="1"/>
  </cellXfs>
  <cellStyles count="6">
    <cellStyle name="Comma" xfId="1" builtinId="3"/>
    <cellStyle name="Currency" xfId="4" builtinId="4"/>
    <cellStyle name="Normal" xfId="0" builtinId="0"/>
    <cellStyle name="Normal 2 2" xfId="3" xr:uid="{614F4AFE-8E40-468F-B06A-E0DE4801A311}"/>
    <cellStyle name="Normal 7" xfId="5" xr:uid="{6D539FCE-380F-4DAB-B30F-21ADFAC1BF2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AC887-84FB-4ACA-A844-FA973B8F2CD3}">
  <dimension ref="B1:AB93"/>
  <sheetViews>
    <sheetView tabSelected="1" view="pageBreakPreview" zoomScale="70" zoomScaleNormal="85" zoomScaleSheetLayoutView="7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C1" sqref="C1"/>
    </sheetView>
  </sheetViews>
  <sheetFormatPr defaultColWidth="8.7109375" defaultRowHeight="15.75" x14ac:dyDescent="0.25"/>
  <cols>
    <col min="1" max="1" width="1.7109375" style="2" customWidth="1"/>
    <col min="2" max="2" width="59.5703125" style="2" customWidth="1"/>
    <col min="3" max="3" width="20.28515625" style="2" customWidth="1"/>
    <col min="4" max="4" width="3.42578125" style="2" customWidth="1"/>
    <col min="5" max="5" width="18.7109375" style="2" customWidth="1"/>
    <col min="6" max="6" width="3.7109375" style="2" customWidth="1"/>
    <col min="7" max="7" width="14.5703125" style="2" customWidth="1"/>
    <col min="8" max="8" width="3.5703125" style="2" customWidth="1"/>
    <col min="9" max="9" width="13.85546875" style="86" bestFit="1" customWidth="1"/>
    <col min="10" max="10" width="3.7109375" style="2" customWidth="1"/>
    <col min="11" max="17" width="12.7109375" style="2" customWidth="1"/>
    <col min="18" max="18" width="8.7109375" style="2"/>
    <col min="19" max="28" width="0" style="2" hidden="1" customWidth="1"/>
    <col min="29" max="16384" width="8.7109375" style="2"/>
  </cols>
  <sheetData>
    <row r="1" spans="2:28" x14ac:dyDescent="0.25">
      <c r="B1" s="1" t="s">
        <v>0</v>
      </c>
      <c r="C1" s="96" t="s">
        <v>81</v>
      </c>
    </row>
    <row r="2" spans="2:28" x14ac:dyDescent="0.25">
      <c r="B2" s="1" t="s">
        <v>1</v>
      </c>
    </row>
    <row r="3" spans="2:28" x14ac:dyDescent="0.25">
      <c r="B3" s="1" t="s">
        <v>63</v>
      </c>
    </row>
    <row r="4" spans="2:28" x14ac:dyDescent="0.25">
      <c r="C4" s="3" t="s">
        <v>2</v>
      </c>
      <c r="D4" s="3"/>
      <c r="E4" s="3" t="s">
        <v>2</v>
      </c>
      <c r="F4" s="3"/>
      <c r="G4" s="3"/>
      <c r="H4" s="3"/>
      <c r="I4" s="87" t="s">
        <v>3</v>
      </c>
      <c r="M4" s="4" t="s">
        <v>4</v>
      </c>
    </row>
    <row r="5" spans="2:28" x14ac:dyDescent="0.25">
      <c r="C5" s="3" t="s">
        <v>5</v>
      </c>
      <c r="D5" s="3"/>
      <c r="E5" s="3" t="s">
        <v>6</v>
      </c>
      <c r="F5" s="3"/>
      <c r="G5" s="3"/>
      <c r="H5" s="3"/>
      <c r="I5" s="87" t="s">
        <v>7</v>
      </c>
      <c r="K5" s="3" t="s">
        <v>60</v>
      </c>
      <c r="L5" s="3" t="s">
        <v>60</v>
      </c>
      <c r="M5" s="3" t="s">
        <v>60</v>
      </c>
      <c r="N5" s="3" t="s">
        <v>61</v>
      </c>
      <c r="O5" s="3" t="s">
        <v>61</v>
      </c>
      <c r="P5" s="3" t="s">
        <v>61</v>
      </c>
    </row>
    <row r="6" spans="2:28" x14ac:dyDescent="0.25">
      <c r="C6" s="5" t="s">
        <v>8</v>
      </c>
      <c r="D6" s="5"/>
      <c r="E6" s="6">
        <v>44466</v>
      </c>
      <c r="F6" s="5"/>
      <c r="G6" s="5" t="s">
        <v>9</v>
      </c>
      <c r="H6" s="5"/>
      <c r="I6" s="85">
        <v>15</v>
      </c>
      <c r="J6" s="7"/>
      <c r="K6" s="8" t="s">
        <v>10</v>
      </c>
      <c r="L6" s="8" t="s">
        <v>11</v>
      </c>
      <c r="M6" s="8" t="s">
        <v>12</v>
      </c>
      <c r="N6" s="8" t="s">
        <v>13</v>
      </c>
      <c r="O6" s="9">
        <v>2022</v>
      </c>
      <c r="P6" s="9">
        <v>2023</v>
      </c>
      <c r="Q6" s="9" t="s">
        <v>14</v>
      </c>
      <c r="S6" s="89" t="s">
        <v>10</v>
      </c>
      <c r="T6" s="89" t="s">
        <v>11</v>
      </c>
      <c r="U6" s="89" t="s">
        <v>12</v>
      </c>
      <c r="V6" s="89" t="s">
        <v>13</v>
      </c>
      <c r="W6" s="90">
        <v>2022</v>
      </c>
      <c r="X6" s="90">
        <v>2023</v>
      </c>
      <c r="Y6" s="91" t="s">
        <v>75</v>
      </c>
      <c r="AA6" s="91" t="s">
        <v>76</v>
      </c>
    </row>
    <row r="7" spans="2:28" x14ac:dyDescent="0.25">
      <c r="S7" s="91"/>
      <c r="T7" s="91"/>
      <c r="U7" s="91"/>
      <c r="V7" s="91"/>
      <c r="W7" s="91"/>
      <c r="X7" s="91"/>
      <c r="Y7" s="91"/>
    </row>
    <row r="8" spans="2:28" x14ac:dyDescent="0.25">
      <c r="B8" s="11" t="s">
        <v>15</v>
      </c>
      <c r="C8" s="12">
        <v>1069845.1707125001</v>
      </c>
      <c r="D8" s="12"/>
      <c r="E8" s="12">
        <f>2590746.96+1</f>
        <v>2590747.96</v>
      </c>
      <c r="F8" s="12"/>
      <c r="G8" s="12">
        <f>C8-E8</f>
        <v>-1520902.7892874999</v>
      </c>
      <c r="H8" s="12"/>
      <c r="I8" s="88" t="s">
        <v>16</v>
      </c>
      <c r="J8" s="12"/>
      <c r="K8" s="12">
        <v>-26262.8476231561</v>
      </c>
      <c r="L8" s="12">
        <v>-27704.431539640897</v>
      </c>
      <c r="M8" s="12">
        <v>-26844.977215538438</v>
      </c>
      <c r="N8" s="12">
        <v>-31817.255719300647</v>
      </c>
      <c r="O8" s="12">
        <v>-22165.494845835154</v>
      </c>
      <c r="P8" s="13">
        <v>-23540.856537147287</v>
      </c>
      <c r="Q8" s="14">
        <f t="shared" ref="Q8:Q17" si="0">SUM(K8:P8)</f>
        <v>-158335.86348061851</v>
      </c>
      <c r="S8" s="92">
        <f>+K8/$C$8</f>
        <v>-2.4548269546018006E-2</v>
      </c>
      <c r="T8" s="92">
        <f t="shared" ref="T8:X8" si="1">+L8/$C$8</f>
        <v>-2.5895739213544499E-2</v>
      </c>
      <c r="U8" s="92">
        <f t="shared" si="1"/>
        <v>-2.5092394629084604E-2</v>
      </c>
      <c r="V8" s="92">
        <f t="shared" si="1"/>
        <v>-2.9740056402844585E-2</v>
      </c>
      <c r="W8" s="92">
        <f t="shared" si="1"/>
        <v>-2.0718413703800974E-2</v>
      </c>
      <c r="X8" s="92">
        <f t="shared" si="1"/>
        <v>-2.2003984484473996E-2</v>
      </c>
      <c r="Y8" s="92">
        <f>+Q8/C8</f>
        <v>-0.14799885797976664</v>
      </c>
      <c r="AA8" s="93">
        <f>C8/-(Q8/6)</f>
        <v>40.54085336807313</v>
      </c>
      <c r="AB8" s="91" t="s">
        <v>77</v>
      </c>
    </row>
    <row r="9" spans="2:28" x14ac:dyDescent="0.25">
      <c r="B9" s="11"/>
      <c r="Q9" s="15">
        <f t="shared" si="0"/>
        <v>0</v>
      </c>
    </row>
    <row r="10" spans="2:28" x14ac:dyDescent="0.25">
      <c r="B10" s="11" t="s">
        <v>17</v>
      </c>
      <c r="C10" s="16">
        <v>12749.240000000002</v>
      </c>
      <c r="D10" s="16"/>
      <c r="E10" s="16">
        <v>12749.240000000002</v>
      </c>
      <c r="F10" s="16"/>
      <c r="G10" s="16">
        <f>C10-E10</f>
        <v>0</v>
      </c>
      <c r="H10" s="16"/>
      <c r="I10" s="86">
        <f>$I$6</f>
        <v>15</v>
      </c>
      <c r="J10" s="16"/>
      <c r="K10" s="16">
        <f>$C10/-$I10</f>
        <v>-849.94933333333347</v>
      </c>
      <c r="L10" s="16">
        <f t="shared" ref="L10:P17" si="2">$C10/-$I10</f>
        <v>-849.94933333333347</v>
      </c>
      <c r="M10" s="16">
        <f t="shared" si="2"/>
        <v>-849.94933333333347</v>
      </c>
      <c r="N10" s="16">
        <f t="shared" si="2"/>
        <v>-849.94933333333347</v>
      </c>
      <c r="O10" s="16">
        <f t="shared" si="2"/>
        <v>-849.94933333333347</v>
      </c>
      <c r="P10" s="16">
        <f t="shared" si="2"/>
        <v>-849.94933333333347</v>
      </c>
      <c r="Q10" s="17">
        <f t="shared" si="0"/>
        <v>-5099.6960000000017</v>
      </c>
    </row>
    <row r="11" spans="2:28" x14ac:dyDescent="0.25">
      <c r="B11" s="11"/>
      <c r="C11" s="16"/>
      <c r="D11" s="16"/>
      <c r="E11" s="16"/>
      <c r="F11" s="16"/>
      <c r="G11" s="16"/>
      <c r="H11" s="16"/>
      <c r="J11" s="16"/>
      <c r="K11" s="16"/>
      <c r="L11" s="16"/>
      <c r="M11" s="16"/>
      <c r="N11" s="16"/>
      <c r="O11" s="16"/>
      <c r="P11" s="16"/>
      <c r="Q11" s="17">
        <f t="shared" si="0"/>
        <v>0</v>
      </c>
    </row>
    <row r="12" spans="2:28" x14ac:dyDescent="0.25">
      <c r="B12" s="11" t="s">
        <v>18</v>
      </c>
      <c r="C12" s="16">
        <v>330.35397499999999</v>
      </c>
      <c r="D12" s="16"/>
      <c r="E12" s="16">
        <v>1628.6200000000001</v>
      </c>
      <c r="F12" s="18" t="s">
        <v>19</v>
      </c>
      <c r="G12" s="16">
        <f t="shared" ref="G12:G17" si="3">C12-E12</f>
        <v>-1298.2660250000001</v>
      </c>
      <c r="H12" s="16"/>
      <c r="I12" s="86">
        <f t="shared" ref="I12:I17" si="4">$I$6</f>
        <v>15</v>
      </c>
      <c r="J12" s="16"/>
      <c r="K12" s="16">
        <f t="shared" ref="K12:K17" si="5">$C12/-$I12</f>
        <v>-22.023598333333332</v>
      </c>
      <c r="L12" s="16">
        <f t="shared" si="2"/>
        <v>-22.023598333333332</v>
      </c>
      <c r="M12" s="16">
        <f t="shared" si="2"/>
        <v>-22.023598333333332</v>
      </c>
      <c r="N12" s="16">
        <f t="shared" si="2"/>
        <v>-22.023598333333332</v>
      </c>
      <c r="O12" s="16">
        <f t="shared" si="2"/>
        <v>-22.023598333333332</v>
      </c>
      <c r="P12" s="16">
        <f t="shared" si="2"/>
        <v>-22.023598333333332</v>
      </c>
      <c r="Q12" s="17">
        <f t="shared" si="0"/>
        <v>-132.14158999999998</v>
      </c>
    </row>
    <row r="13" spans="2:28" x14ac:dyDescent="0.25">
      <c r="B13" s="11" t="s">
        <v>20</v>
      </c>
      <c r="C13" s="16">
        <v>676.05781250000007</v>
      </c>
      <c r="D13" s="16"/>
      <c r="E13" s="16">
        <v>3022.88</v>
      </c>
      <c r="F13" s="18" t="s">
        <v>19</v>
      </c>
      <c r="G13" s="16">
        <f t="shared" si="3"/>
        <v>-2346.8221874999999</v>
      </c>
      <c r="H13" s="16"/>
      <c r="I13" s="86">
        <f t="shared" si="4"/>
        <v>15</v>
      </c>
      <c r="J13" s="16"/>
      <c r="K13" s="16">
        <f t="shared" si="5"/>
        <v>-45.07052083333334</v>
      </c>
      <c r="L13" s="16">
        <f t="shared" si="2"/>
        <v>-45.07052083333334</v>
      </c>
      <c r="M13" s="16">
        <f t="shared" si="2"/>
        <v>-45.07052083333334</v>
      </c>
      <c r="N13" s="16">
        <f t="shared" si="2"/>
        <v>-45.07052083333334</v>
      </c>
      <c r="O13" s="16">
        <f t="shared" si="2"/>
        <v>-45.07052083333334</v>
      </c>
      <c r="P13" s="16">
        <f t="shared" si="2"/>
        <v>-45.07052083333334</v>
      </c>
      <c r="Q13" s="17">
        <f t="shared" si="0"/>
        <v>-270.42312500000003</v>
      </c>
    </row>
    <row r="14" spans="2:28" x14ac:dyDescent="0.25">
      <c r="B14" s="11" t="s">
        <v>21</v>
      </c>
      <c r="C14" s="16">
        <v>0</v>
      </c>
      <c r="D14" s="16"/>
      <c r="E14" s="16">
        <v>-484.68000000000006</v>
      </c>
      <c r="F14" s="18" t="s">
        <v>19</v>
      </c>
      <c r="G14" s="16">
        <f t="shared" si="3"/>
        <v>484.68000000000006</v>
      </c>
      <c r="H14" s="16"/>
      <c r="I14" s="86">
        <f t="shared" si="4"/>
        <v>15</v>
      </c>
      <c r="J14" s="16"/>
      <c r="K14" s="16">
        <f t="shared" si="5"/>
        <v>0</v>
      </c>
      <c r="L14" s="16">
        <f t="shared" si="2"/>
        <v>0</v>
      </c>
      <c r="M14" s="16">
        <f t="shared" si="2"/>
        <v>0</v>
      </c>
      <c r="N14" s="16">
        <f t="shared" si="2"/>
        <v>0</v>
      </c>
      <c r="O14" s="16">
        <f t="shared" si="2"/>
        <v>0</v>
      </c>
      <c r="P14" s="16"/>
      <c r="Q14" s="17">
        <f t="shared" si="0"/>
        <v>0</v>
      </c>
    </row>
    <row r="15" spans="2:28" x14ac:dyDescent="0.25">
      <c r="B15" s="11" t="s">
        <v>22</v>
      </c>
      <c r="C15" s="16">
        <v>227014.51850000001</v>
      </c>
      <c r="D15" s="16"/>
      <c r="E15" s="16">
        <v>-553162.12</v>
      </c>
      <c r="F15" s="18" t="s">
        <v>19</v>
      </c>
      <c r="G15" s="16">
        <f t="shared" si="3"/>
        <v>780176.6385</v>
      </c>
      <c r="H15" s="16"/>
      <c r="I15" s="86">
        <f t="shared" si="4"/>
        <v>15</v>
      </c>
      <c r="J15" s="16"/>
      <c r="K15" s="16">
        <f t="shared" si="5"/>
        <v>-15134.301233333334</v>
      </c>
      <c r="L15" s="16">
        <f t="shared" si="2"/>
        <v>-15134.301233333334</v>
      </c>
      <c r="M15" s="16">
        <f t="shared" si="2"/>
        <v>-15134.301233333334</v>
      </c>
      <c r="N15" s="16">
        <f t="shared" si="2"/>
        <v>-15134.301233333334</v>
      </c>
      <c r="O15" s="16">
        <f t="shared" si="2"/>
        <v>-15134.301233333334</v>
      </c>
      <c r="P15" s="16">
        <f t="shared" si="2"/>
        <v>-15134.301233333334</v>
      </c>
      <c r="Q15" s="17">
        <f t="shared" si="0"/>
        <v>-90805.807400000005</v>
      </c>
    </row>
    <row r="16" spans="2:28" x14ac:dyDescent="0.25">
      <c r="B16" s="11" t="s">
        <v>23</v>
      </c>
      <c r="C16" s="16">
        <v>0</v>
      </c>
      <c r="D16" s="16"/>
      <c r="E16" s="16">
        <v>-875967.12000000011</v>
      </c>
      <c r="F16" s="18" t="s">
        <v>19</v>
      </c>
      <c r="G16" s="16">
        <f t="shared" si="3"/>
        <v>875967.12000000011</v>
      </c>
      <c r="H16" s="16"/>
      <c r="I16" s="86">
        <f t="shared" si="4"/>
        <v>15</v>
      </c>
      <c r="J16" s="16"/>
      <c r="K16" s="16">
        <f t="shared" si="5"/>
        <v>0</v>
      </c>
      <c r="L16" s="16">
        <f t="shared" si="2"/>
        <v>0</v>
      </c>
      <c r="M16" s="16">
        <f t="shared" si="2"/>
        <v>0</v>
      </c>
      <c r="N16" s="16">
        <f t="shared" si="2"/>
        <v>0</v>
      </c>
      <c r="O16" s="16">
        <f t="shared" si="2"/>
        <v>0</v>
      </c>
      <c r="P16" s="16"/>
      <c r="Q16" s="17">
        <f t="shared" si="0"/>
        <v>0</v>
      </c>
    </row>
    <row r="17" spans="2:17" x14ac:dyDescent="0.25">
      <c r="B17" s="11" t="s">
        <v>24</v>
      </c>
      <c r="C17" s="16">
        <v>42394.639000000003</v>
      </c>
      <c r="D17" s="16"/>
      <c r="E17" s="16">
        <v>174475.7</v>
      </c>
      <c r="F17" s="18" t="s">
        <v>25</v>
      </c>
      <c r="G17" s="16">
        <f t="shared" si="3"/>
        <v>-132081.06100000002</v>
      </c>
      <c r="H17" s="16"/>
      <c r="I17" s="86">
        <f t="shared" si="4"/>
        <v>15</v>
      </c>
      <c r="J17" s="16"/>
      <c r="K17" s="16">
        <f t="shared" si="5"/>
        <v>-2826.3092666666666</v>
      </c>
      <c r="L17" s="16">
        <f t="shared" si="2"/>
        <v>-2826.3092666666666</v>
      </c>
      <c r="M17" s="16">
        <f t="shared" si="2"/>
        <v>-2826.3092666666666</v>
      </c>
      <c r="N17" s="16">
        <f t="shared" si="2"/>
        <v>-2826.3092666666666</v>
      </c>
      <c r="O17" s="16">
        <f t="shared" si="2"/>
        <v>-2826.3092666666666</v>
      </c>
      <c r="P17" s="16">
        <f t="shared" si="2"/>
        <v>-2826.3092666666666</v>
      </c>
      <c r="Q17" s="17">
        <f t="shared" si="0"/>
        <v>-16957.855599999999</v>
      </c>
    </row>
    <row r="18" spans="2:17" x14ac:dyDescent="0.25">
      <c r="B18" s="11"/>
      <c r="C18" s="16"/>
      <c r="D18" s="16"/>
      <c r="E18" s="16"/>
      <c r="F18" s="16"/>
      <c r="G18" s="16"/>
      <c r="H18" s="16"/>
      <c r="J18" s="16"/>
      <c r="K18" s="16"/>
      <c r="L18" s="16"/>
      <c r="M18" s="16"/>
      <c r="N18" s="16"/>
      <c r="O18" s="16"/>
      <c r="P18" s="16"/>
      <c r="Q18" s="16"/>
    </row>
    <row r="19" spans="2:17" x14ac:dyDescent="0.25">
      <c r="B19" s="11" t="s">
        <v>26</v>
      </c>
      <c r="C19" s="16">
        <v>0</v>
      </c>
      <c r="D19" s="16"/>
      <c r="E19" s="16">
        <v>0</v>
      </c>
      <c r="F19" s="16"/>
      <c r="G19" s="16">
        <f>C19-E19</f>
        <v>0</v>
      </c>
      <c r="H19" s="16"/>
      <c r="J19" s="16"/>
      <c r="K19" s="16"/>
      <c r="L19" s="16"/>
      <c r="M19" s="16"/>
      <c r="N19" s="16"/>
      <c r="O19" s="16"/>
      <c r="P19" s="16"/>
      <c r="Q19" s="16">
        <f>SUM(K19:O19)</f>
        <v>0</v>
      </c>
    </row>
    <row r="20" spans="2:17" x14ac:dyDescent="0.25">
      <c r="C20" s="16"/>
      <c r="D20" s="16"/>
      <c r="E20" s="16"/>
      <c r="F20" s="16"/>
      <c r="G20" s="16"/>
      <c r="H20" s="16"/>
      <c r="J20" s="16"/>
      <c r="K20" s="16"/>
      <c r="L20" s="16"/>
      <c r="M20" s="16"/>
      <c r="N20" s="16"/>
      <c r="O20" s="16"/>
      <c r="P20" s="19"/>
      <c r="Q20" s="16"/>
    </row>
    <row r="21" spans="2:17" x14ac:dyDescent="0.25">
      <c r="B21" s="20" t="s">
        <v>27</v>
      </c>
      <c r="C21" s="21">
        <f>SUM(C7:C20)</f>
        <v>1353009.9800000002</v>
      </c>
      <c r="D21" s="12"/>
      <c r="E21" s="21">
        <f>SUM(E7:E20)</f>
        <v>1353010.4799999997</v>
      </c>
      <c r="F21" s="12"/>
      <c r="G21" s="21">
        <f>C21-E21</f>
        <v>-0.49999999953433871</v>
      </c>
      <c r="H21" s="12"/>
      <c r="I21" s="88"/>
      <c r="J21" s="12"/>
      <c r="K21" s="21">
        <f>SUM(K7:K20)</f>
        <v>-45140.501575656097</v>
      </c>
      <c r="L21" s="21">
        <f t="shared" ref="L21:P21" si="6">SUM(L7:L20)</f>
        <v>-46582.085492140897</v>
      </c>
      <c r="M21" s="21">
        <f t="shared" si="6"/>
        <v>-45722.631168038439</v>
      </c>
      <c r="N21" s="21">
        <f t="shared" si="6"/>
        <v>-50694.909671800648</v>
      </c>
      <c r="O21" s="21">
        <f t="shared" si="6"/>
        <v>-41043.148798335154</v>
      </c>
      <c r="P21" s="21">
        <f t="shared" si="6"/>
        <v>-42418.510489647284</v>
      </c>
      <c r="Q21" s="21">
        <f>SUM(K21:P21)</f>
        <v>-271601.7871956185</v>
      </c>
    </row>
    <row r="23" spans="2:17" x14ac:dyDescent="0.25">
      <c r="B23" s="20" t="s">
        <v>28</v>
      </c>
    </row>
    <row r="24" spans="2:17" x14ac:dyDescent="0.25">
      <c r="B24" s="22"/>
      <c r="Q24" s="15"/>
    </row>
    <row r="25" spans="2:17" x14ac:dyDescent="0.25">
      <c r="B25" s="22" t="s">
        <v>29</v>
      </c>
      <c r="C25" s="12">
        <v>2076.0530000000003</v>
      </c>
      <c r="D25" s="12"/>
      <c r="E25" s="12">
        <v>2076.0530000000003</v>
      </c>
      <c r="F25" s="12"/>
      <c r="G25" s="12">
        <f>C25-E25</f>
        <v>0</v>
      </c>
      <c r="H25" s="12"/>
      <c r="I25" s="86">
        <f>$I$6</f>
        <v>15</v>
      </c>
      <c r="J25" s="12"/>
      <c r="K25" s="12">
        <f>$C25/-$I25</f>
        <v>-138.40353333333334</v>
      </c>
      <c r="L25" s="12">
        <f t="shared" ref="L25:P25" si="7">$C25/-$I25</f>
        <v>-138.40353333333334</v>
      </c>
      <c r="M25" s="12">
        <f t="shared" si="7"/>
        <v>-138.40353333333334</v>
      </c>
      <c r="N25" s="12">
        <f t="shared" si="7"/>
        <v>-138.40353333333334</v>
      </c>
      <c r="O25" s="12">
        <f t="shared" si="7"/>
        <v>-138.40353333333334</v>
      </c>
      <c r="P25" s="13">
        <f t="shared" si="7"/>
        <v>-138.40353333333334</v>
      </c>
      <c r="Q25" s="14">
        <f>SUM(K25:P25)</f>
        <v>-830.42120000000011</v>
      </c>
    </row>
    <row r="26" spans="2:17" x14ac:dyDescent="0.25">
      <c r="B26" s="20"/>
      <c r="P26" s="7"/>
    </row>
    <row r="27" spans="2:17" x14ac:dyDescent="0.25">
      <c r="B27" s="20" t="s">
        <v>30</v>
      </c>
      <c r="C27" s="21">
        <f>SUM(C21:C26)</f>
        <v>1355086.0330000003</v>
      </c>
      <c r="D27" s="12"/>
      <c r="E27" s="21">
        <f>SUM(E21:E26)</f>
        <v>1355086.5329999998</v>
      </c>
      <c r="F27" s="12"/>
      <c r="G27" s="21">
        <f>C27-E27</f>
        <v>-0.49999999953433871</v>
      </c>
      <c r="H27" s="12"/>
      <c r="I27" s="88"/>
      <c r="J27" s="12"/>
      <c r="K27" s="21">
        <f>SUM(K21:K26)</f>
        <v>-45278.905108989427</v>
      </c>
      <c r="L27" s="21">
        <f t="shared" ref="L27:P27" si="8">SUM(L21:L26)</f>
        <v>-46720.489025474228</v>
      </c>
      <c r="M27" s="21">
        <f t="shared" si="8"/>
        <v>-45861.034701371769</v>
      </c>
      <c r="N27" s="21">
        <f t="shared" si="8"/>
        <v>-50833.313205133978</v>
      </c>
      <c r="O27" s="21">
        <f t="shared" si="8"/>
        <v>-41181.552331668485</v>
      </c>
      <c r="P27" s="21">
        <f t="shared" si="8"/>
        <v>-42556.914022980614</v>
      </c>
      <c r="Q27" s="21">
        <f>SUM(K27:P27)</f>
        <v>-272432.20839561848</v>
      </c>
    </row>
    <row r="28" spans="2:17" x14ac:dyDescent="0.25">
      <c r="B28" s="20"/>
    </row>
    <row r="29" spans="2:17" x14ac:dyDescent="0.25">
      <c r="B29" s="20" t="s">
        <v>31</v>
      </c>
    </row>
    <row r="30" spans="2:17" x14ac:dyDescent="0.25">
      <c r="B30" s="20"/>
    </row>
    <row r="31" spans="2:17" x14ac:dyDescent="0.25">
      <c r="B31" s="23" t="s">
        <v>32</v>
      </c>
      <c r="C31" s="12">
        <v>-15378.530013560003</v>
      </c>
      <c r="D31" s="12"/>
      <c r="E31" s="12">
        <v>-15378.530013560003</v>
      </c>
      <c r="F31" s="12"/>
      <c r="G31" s="12">
        <f>C31-E31</f>
        <v>0</v>
      </c>
      <c r="H31" s="12"/>
      <c r="I31" s="86">
        <f>$I$6</f>
        <v>15</v>
      </c>
      <c r="J31" s="12"/>
      <c r="K31" s="12">
        <f>$C31/-$I31</f>
        <v>1025.2353342373335</v>
      </c>
      <c r="L31" s="12">
        <f t="shared" ref="L31:P31" si="9">$C31/-$I31</f>
        <v>1025.2353342373335</v>
      </c>
      <c r="M31" s="12">
        <f t="shared" si="9"/>
        <v>1025.2353342373335</v>
      </c>
      <c r="N31" s="12">
        <f t="shared" si="9"/>
        <v>1025.2353342373335</v>
      </c>
      <c r="O31" s="12">
        <f t="shared" si="9"/>
        <v>1025.2353342373335</v>
      </c>
      <c r="P31" s="13">
        <f t="shared" si="9"/>
        <v>1025.2353342373335</v>
      </c>
      <c r="Q31" s="14">
        <f>SUM(K31:P31)</f>
        <v>6151.4120054240011</v>
      </c>
    </row>
    <row r="32" spans="2:17" x14ac:dyDescent="0.25">
      <c r="P32" s="7"/>
      <c r="Q32" s="7"/>
    </row>
    <row r="33" spans="2:17" ht="16.5" thickBot="1" x14ac:dyDescent="0.3">
      <c r="B33" s="1" t="s">
        <v>14</v>
      </c>
      <c r="C33" s="24">
        <f>SUM(C27:C32)</f>
        <v>1339707.5029864402</v>
      </c>
      <c r="D33" s="12"/>
      <c r="E33" s="24">
        <f>SUM(E27:E32)</f>
        <v>1339708.0029864397</v>
      </c>
      <c r="F33" s="12"/>
      <c r="G33" s="24">
        <f>C33-E33</f>
        <v>-0.49999999953433871</v>
      </c>
      <c r="H33" s="25"/>
      <c r="J33" s="25"/>
      <c r="K33" s="24">
        <f t="shared" ref="K33:P33" si="10">SUM(K27:K32)</f>
        <v>-44253.669774752096</v>
      </c>
      <c r="L33" s="24">
        <f t="shared" si="10"/>
        <v>-45695.253691236896</v>
      </c>
      <c r="M33" s="24">
        <f t="shared" si="10"/>
        <v>-44835.799367134437</v>
      </c>
      <c r="N33" s="24">
        <f t="shared" si="10"/>
        <v>-49808.077870896646</v>
      </c>
      <c r="O33" s="24">
        <f t="shared" si="10"/>
        <v>-40156.316997431153</v>
      </c>
      <c r="P33" s="24">
        <f t="shared" si="10"/>
        <v>-41531.678688743283</v>
      </c>
      <c r="Q33" s="24">
        <f>SUM(K33:P33)</f>
        <v>-266280.7963901945</v>
      </c>
    </row>
    <row r="34" spans="2:17" ht="16.5" thickTop="1" x14ac:dyDescent="0.25">
      <c r="B34" s="26" t="s">
        <v>33</v>
      </c>
      <c r="C34" s="27"/>
      <c r="D34" s="28"/>
      <c r="E34" s="27"/>
      <c r="F34" s="28"/>
      <c r="G34" s="27"/>
      <c r="K34" s="27"/>
      <c r="L34" s="27"/>
      <c r="M34" s="27"/>
      <c r="N34" s="27"/>
      <c r="O34" s="27"/>
      <c r="P34" s="27"/>
      <c r="Q34" s="27"/>
    </row>
    <row r="35" spans="2:17" x14ac:dyDescent="0.25">
      <c r="B35" s="26" t="s">
        <v>34</v>
      </c>
    </row>
    <row r="38" spans="2:17" x14ac:dyDescent="0.25">
      <c r="B38" s="1" t="s">
        <v>35</v>
      </c>
    </row>
    <row r="39" spans="2:17" x14ac:dyDescent="0.25">
      <c r="B39" s="20" t="s">
        <v>36</v>
      </c>
      <c r="C39" s="12">
        <f>C8</f>
        <v>1069845.1707125001</v>
      </c>
      <c r="D39" s="12"/>
      <c r="E39" s="12">
        <f>E8</f>
        <v>2590747.96</v>
      </c>
      <c r="F39" s="12"/>
      <c r="G39" s="12">
        <f>C39-E39</f>
        <v>-1520902.7892874999</v>
      </c>
      <c r="H39" s="12"/>
      <c r="J39" s="12"/>
      <c r="K39" s="12">
        <f>K8</f>
        <v>-26262.8476231561</v>
      </c>
      <c r="L39" s="12">
        <f>L8</f>
        <v>-27704.431539640897</v>
      </c>
      <c r="M39" s="12">
        <f>M8</f>
        <v>-26844.977215538438</v>
      </c>
      <c r="N39" s="12">
        <f>N8</f>
        <v>-31817.255719300647</v>
      </c>
      <c r="O39" s="12">
        <f>O8</f>
        <v>-22165.494845835154</v>
      </c>
      <c r="P39" s="13">
        <f>+P8</f>
        <v>-23540.856537147287</v>
      </c>
      <c r="Q39" s="14">
        <f t="shared" ref="Q39:Q40" si="11">SUM(K39:P39)</f>
        <v>-158335.86348061851</v>
      </c>
    </row>
    <row r="40" spans="2:17" x14ac:dyDescent="0.25">
      <c r="B40" s="20" t="s">
        <v>3</v>
      </c>
      <c r="C40" s="16">
        <f>C33-C39</f>
        <v>269862.33227394009</v>
      </c>
      <c r="D40" s="16"/>
      <c r="E40" s="16">
        <f>E10+E17+E25+E31</f>
        <v>173922.46298644002</v>
      </c>
      <c r="F40" s="18"/>
      <c r="G40" s="16">
        <f>C40-E40</f>
        <v>95939.869287500071</v>
      </c>
      <c r="H40" s="16"/>
      <c r="J40" s="16"/>
      <c r="K40" s="16">
        <f t="shared" ref="K40:P40" si="12">K33-K39</f>
        <v>-17990.822151595996</v>
      </c>
      <c r="L40" s="16">
        <f t="shared" si="12"/>
        <v>-17990.822151595999</v>
      </c>
      <c r="M40" s="16">
        <f t="shared" si="12"/>
        <v>-17990.822151595999</v>
      </c>
      <c r="N40" s="16">
        <f t="shared" si="12"/>
        <v>-17990.822151595999</v>
      </c>
      <c r="O40" s="16">
        <f t="shared" si="12"/>
        <v>-17990.822151595999</v>
      </c>
      <c r="P40" s="16">
        <f t="shared" si="12"/>
        <v>-17990.822151595996</v>
      </c>
      <c r="Q40" s="17">
        <f t="shared" si="11"/>
        <v>-107944.93290957599</v>
      </c>
    </row>
    <row r="41" spans="2:17" x14ac:dyDescent="0.25">
      <c r="B41" s="20" t="s">
        <v>37</v>
      </c>
      <c r="C41" s="16"/>
      <c r="D41" s="16"/>
      <c r="E41" s="16">
        <f>E12+E13+E14+E15+E16</f>
        <v>-1424962.4200000002</v>
      </c>
      <c r="F41" s="18"/>
      <c r="G41" s="16">
        <f>C41-E41</f>
        <v>1424962.4200000002</v>
      </c>
      <c r="H41" s="16"/>
      <c r="J41" s="16"/>
      <c r="K41" s="16"/>
      <c r="L41" s="16"/>
      <c r="M41" s="16"/>
      <c r="N41" s="16"/>
      <c r="O41" s="16"/>
      <c r="P41" s="16"/>
      <c r="Q41" s="17"/>
    </row>
    <row r="42" spans="2:17" x14ac:dyDescent="0.25">
      <c r="C42" s="16"/>
      <c r="D42" s="16"/>
      <c r="E42" s="16"/>
      <c r="F42" s="18"/>
      <c r="G42" s="16"/>
      <c r="H42" s="16"/>
      <c r="J42" s="16"/>
      <c r="K42" s="16"/>
      <c r="L42" s="16"/>
      <c r="M42" s="16"/>
      <c r="N42" s="16"/>
      <c r="O42" s="16"/>
      <c r="P42" s="16"/>
      <c r="Q42" s="17"/>
    </row>
    <row r="43" spans="2:17" ht="16.5" thickBot="1" x14ac:dyDescent="0.3">
      <c r="B43" s="1" t="s">
        <v>14</v>
      </c>
      <c r="C43" s="24">
        <f>SUM(C39:C42)</f>
        <v>1339707.5029864402</v>
      </c>
      <c r="D43" s="12"/>
      <c r="E43" s="24">
        <f>SUM(E39:E42)</f>
        <v>1339708.0029864397</v>
      </c>
      <c r="F43" s="12"/>
      <c r="G43" s="24">
        <f>C43-E43</f>
        <v>-0.49999999953433871</v>
      </c>
      <c r="H43" s="25"/>
      <c r="J43" s="25"/>
      <c r="K43" s="24">
        <f t="shared" ref="K43:P43" si="13">SUM(K39:K42)</f>
        <v>-44253.669774752096</v>
      </c>
      <c r="L43" s="24">
        <f t="shared" si="13"/>
        <v>-45695.253691236896</v>
      </c>
      <c r="M43" s="24">
        <f t="shared" si="13"/>
        <v>-44835.799367134437</v>
      </c>
      <c r="N43" s="24">
        <f t="shared" si="13"/>
        <v>-49808.077870896646</v>
      </c>
      <c r="O43" s="24">
        <f t="shared" si="13"/>
        <v>-40156.316997431153</v>
      </c>
      <c r="P43" s="24">
        <f t="shared" si="13"/>
        <v>-41531.678688743283</v>
      </c>
      <c r="Q43" s="24">
        <f>SUM(K43:P43)</f>
        <v>-266280.7963901945</v>
      </c>
    </row>
    <row r="44" spans="2:17" ht="16.5" thickTop="1" x14ac:dyDescent="0.25"/>
    <row r="46" spans="2:17" ht="16.5" thickBot="1" x14ac:dyDescent="0.3">
      <c r="B46" s="1" t="s">
        <v>38</v>
      </c>
    </row>
    <row r="47" spans="2:17" x14ac:dyDescent="0.25">
      <c r="B47" s="20" t="s">
        <v>59</v>
      </c>
      <c r="C47" s="12">
        <f>SUM(K43:O43)*-1</f>
        <v>224749.11770145124</v>
      </c>
      <c r="K47" s="39" t="s">
        <v>64</v>
      </c>
      <c r="L47" s="40"/>
      <c r="M47" s="40"/>
      <c r="N47" s="82"/>
      <c r="O47" s="50"/>
      <c r="P47" s="50"/>
    </row>
    <row r="48" spans="2:17" x14ac:dyDescent="0.25">
      <c r="B48" s="20"/>
      <c r="C48" s="12"/>
      <c r="K48" s="41"/>
      <c r="L48" s="50"/>
      <c r="M48" s="50"/>
      <c r="N48" s="42"/>
      <c r="O48" s="50"/>
      <c r="P48" s="50"/>
    </row>
    <row r="49" spans="2:16" x14ac:dyDescent="0.25">
      <c r="B49" s="20" t="s">
        <v>57</v>
      </c>
      <c r="C49" s="12">
        <f>(+C47/0.79)*1+C47*0</f>
        <v>284492.5540524699</v>
      </c>
      <c r="K49" s="43"/>
      <c r="L49" s="51"/>
      <c r="M49" s="52" t="s">
        <v>65</v>
      </c>
      <c r="N49" s="44" t="s">
        <v>66</v>
      </c>
      <c r="O49" s="52"/>
      <c r="P49" s="52"/>
    </row>
    <row r="50" spans="2:16" x14ac:dyDescent="0.25">
      <c r="B50" s="20" t="s">
        <v>39</v>
      </c>
      <c r="C50" s="16">
        <f>+C68*-1</f>
        <v>-33406.195818955144</v>
      </c>
      <c r="K50" s="45" t="s">
        <v>67</v>
      </c>
      <c r="L50" s="51" t="s">
        <v>68</v>
      </c>
      <c r="M50" s="52" t="s">
        <v>62</v>
      </c>
      <c r="N50" s="44" t="s">
        <v>69</v>
      </c>
      <c r="O50" s="52"/>
      <c r="P50" s="52"/>
    </row>
    <row r="51" spans="2:16" x14ac:dyDescent="0.25">
      <c r="B51" s="20" t="s">
        <v>40</v>
      </c>
      <c r="C51" s="101">
        <f>+C49+C50</f>
        <v>251086.35823351477</v>
      </c>
      <c r="K51" s="43"/>
      <c r="L51" s="51"/>
      <c r="M51" s="94" t="s">
        <v>78</v>
      </c>
      <c r="N51" s="44" t="s">
        <v>70</v>
      </c>
      <c r="O51" s="52"/>
      <c r="P51" s="52"/>
    </row>
    <row r="52" spans="2:16" x14ac:dyDescent="0.25">
      <c r="B52" s="20"/>
      <c r="C52" s="28"/>
      <c r="K52" s="46"/>
      <c r="L52" s="50"/>
      <c r="M52" s="50"/>
      <c r="N52" s="42"/>
      <c r="O52" s="50"/>
      <c r="P52" s="50"/>
    </row>
    <row r="53" spans="2:16" x14ac:dyDescent="0.25">
      <c r="B53" s="20" t="s">
        <v>41</v>
      </c>
      <c r="C53" s="29">
        <f>-ROUND(+C51/5379,2)</f>
        <v>-46.68</v>
      </c>
      <c r="K53" s="46">
        <v>2023</v>
      </c>
      <c r="L53" s="50">
        <v>1</v>
      </c>
      <c r="M53" s="98">
        <f>(+C49+C57)*0+C47+M54</f>
        <v>228295.52720336628</v>
      </c>
      <c r="N53" s="99">
        <f>+M53*1</f>
        <v>228295.52720336628</v>
      </c>
      <c r="O53" s="56"/>
      <c r="P53" s="50"/>
    </row>
    <row r="54" spans="2:16" x14ac:dyDescent="0.25">
      <c r="B54" s="30" t="s">
        <v>42</v>
      </c>
      <c r="C54" s="28"/>
      <c r="K54" s="46"/>
      <c r="L54" s="50">
        <f>+L53+1</f>
        <v>2</v>
      </c>
      <c r="M54" s="100">
        <f>-P27/12</f>
        <v>3546.4095019150514</v>
      </c>
      <c r="N54" s="42">
        <f t="shared" ref="N54:N74" si="14">N53+M54</f>
        <v>231841.93670528132</v>
      </c>
      <c r="O54" s="77"/>
      <c r="P54" s="81"/>
    </row>
    <row r="55" spans="2:16" x14ac:dyDescent="0.25">
      <c r="B55" s="30"/>
      <c r="C55" s="28"/>
      <c r="K55" s="46"/>
      <c r="L55" s="50">
        <f t="shared" ref="L55:L74" si="15">+L54+1</f>
        <v>3</v>
      </c>
      <c r="M55" s="50">
        <f>+M54</f>
        <v>3546.4095019150514</v>
      </c>
      <c r="N55" s="42">
        <f t="shared" si="14"/>
        <v>235388.34620719636</v>
      </c>
      <c r="O55" s="77"/>
      <c r="P55" s="50"/>
    </row>
    <row r="56" spans="2:16" x14ac:dyDescent="0.25">
      <c r="B56" s="31" t="s">
        <v>58</v>
      </c>
      <c r="C56" s="12">
        <f>((+P43*1)/0.79)*1+(P43*-1)*0</f>
        <v>-52571.745175624405</v>
      </c>
      <c r="K56" s="46"/>
      <c r="L56" s="50">
        <f t="shared" si="15"/>
        <v>4</v>
      </c>
      <c r="M56" s="50">
        <f t="shared" ref="M56:M76" si="16">+M55</f>
        <v>3546.4095019150514</v>
      </c>
      <c r="N56" s="42">
        <f t="shared" si="14"/>
        <v>238934.7557091114</v>
      </c>
      <c r="O56" s="77"/>
      <c r="P56" s="50"/>
    </row>
    <row r="57" spans="2:16" x14ac:dyDescent="0.25">
      <c r="B57" s="31" t="s">
        <v>72</v>
      </c>
      <c r="C57" s="32">
        <f>+C56/12</f>
        <v>-4380.978764635367</v>
      </c>
      <c r="K57" s="46"/>
      <c r="L57" s="50">
        <f t="shared" si="15"/>
        <v>5</v>
      </c>
      <c r="M57" s="50">
        <f t="shared" si="16"/>
        <v>3546.4095019150514</v>
      </c>
      <c r="N57" s="42">
        <f t="shared" si="14"/>
        <v>242481.16521102644</v>
      </c>
      <c r="O57" s="77"/>
      <c r="P57" s="50"/>
    </row>
    <row r="58" spans="2:16" x14ac:dyDescent="0.25">
      <c r="K58" s="46"/>
      <c r="L58" s="50">
        <f t="shared" si="15"/>
        <v>6</v>
      </c>
      <c r="M58" s="50">
        <f t="shared" si="16"/>
        <v>3546.4095019150514</v>
      </c>
      <c r="N58" s="42">
        <f t="shared" si="14"/>
        <v>246027.57471294148</v>
      </c>
      <c r="O58" s="77"/>
      <c r="P58" s="50"/>
    </row>
    <row r="59" spans="2:16" x14ac:dyDescent="0.25">
      <c r="B59" s="20" t="s">
        <v>43</v>
      </c>
      <c r="C59" s="29">
        <f>ROUND(+C56/5379,2)/12</f>
        <v>-0.81416666666666659</v>
      </c>
      <c r="K59" s="46"/>
      <c r="L59" s="50">
        <f t="shared" si="15"/>
        <v>7</v>
      </c>
      <c r="M59" s="50">
        <f t="shared" si="16"/>
        <v>3546.4095019150514</v>
      </c>
      <c r="N59" s="42">
        <f t="shared" si="14"/>
        <v>249573.98421485652</v>
      </c>
      <c r="O59" s="77"/>
      <c r="P59" s="50"/>
    </row>
    <row r="60" spans="2:16" x14ac:dyDescent="0.25">
      <c r="B60" s="30" t="s">
        <v>42</v>
      </c>
      <c r="K60" s="46"/>
      <c r="L60" s="50">
        <f t="shared" si="15"/>
        <v>8</v>
      </c>
      <c r="M60" s="50">
        <f t="shared" si="16"/>
        <v>3546.4095019150514</v>
      </c>
      <c r="N60" s="42">
        <f t="shared" si="14"/>
        <v>253120.39371677156</v>
      </c>
      <c r="O60" s="77"/>
      <c r="P60" s="50"/>
    </row>
    <row r="61" spans="2:16" x14ac:dyDescent="0.25">
      <c r="K61" s="46"/>
      <c r="L61" s="50">
        <f t="shared" si="15"/>
        <v>9</v>
      </c>
      <c r="M61" s="50">
        <f t="shared" si="16"/>
        <v>3546.4095019150514</v>
      </c>
      <c r="N61" s="42">
        <f t="shared" si="14"/>
        <v>256666.8032186866</v>
      </c>
      <c r="O61" s="77"/>
      <c r="P61" s="50"/>
    </row>
    <row r="62" spans="2:16" x14ac:dyDescent="0.25">
      <c r="B62" s="4" t="s">
        <v>44</v>
      </c>
      <c r="K62" s="46"/>
      <c r="L62" s="50">
        <f t="shared" si="15"/>
        <v>10</v>
      </c>
      <c r="M62" s="50">
        <f t="shared" si="16"/>
        <v>3546.4095019150514</v>
      </c>
      <c r="N62" s="42">
        <f t="shared" si="14"/>
        <v>260213.21272060164</v>
      </c>
      <c r="O62" s="77"/>
      <c r="P62" s="50"/>
    </row>
    <row r="63" spans="2:16" x14ac:dyDescent="0.25">
      <c r="C63" s="10"/>
      <c r="E63" s="10"/>
      <c r="K63" s="46"/>
      <c r="L63" s="50">
        <f t="shared" si="15"/>
        <v>11</v>
      </c>
      <c r="M63" s="50">
        <f t="shared" si="16"/>
        <v>3546.4095019150514</v>
      </c>
      <c r="N63" s="42">
        <f t="shared" si="14"/>
        <v>263759.62222251669</v>
      </c>
      <c r="O63" s="77"/>
      <c r="P63" s="50"/>
    </row>
    <row r="64" spans="2:16" x14ac:dyDescent="0.25">
      <c r="B64" s="54" t="s">
        <v>73</v>
      </c>
      <c r="C64" s="95">
        <f>+N78</f>
        <v>269079.23647538928</v>
      </c>
      <c r="E64" s="80"/>
      <c r="K64" s="46"/>
      <c r="L64" s="50">
        <f t="shared" si="15"/>
        <v>12</v>
      </c>
      <c r="M64" s="50">
        <f t="shared" si="16"/>
        <v>3546.4095019150514</v>
      </c>
      <c r="N64" s="42">
        <f t="shared" si="14"/>
        <v>267306.03172443173</v>
      </c>
      <c r="O64" s="77"/>
      <c r="P64" s="32"/>
    </row>
    <row r="65" spans="2:16" x14ac:dyDescent="0.25">
      <c r="B65" s="2" t="s">
        <v>45</v>
      </c>
      <c r="C65" s="33">
        <v>8.5199999999999998E-2</v>
      </c>
      <c r="E65" s="78"/>
      <c r="K65" s="46">
        <v>2024</v>
      </c>
      <c r="L65" s="50">
        <v>1</v>
      </c>
      <c r="M65" s="50">
        <f t="shared" si="16"/>
        <v>3546.4095019150514</v>
      </c>
      <c r="N65" s="42">
        <f t="shared" si="14"/>
        <v>270852.44122634677</v>
      </c>
      <c r="O65" s="77"/>
      <c r="P65" s="50"/>
    </row>
    <row r="66" spans="2:16" x14ac:dyDescent="0.25">
      <c r="B66" s="2" t="s">
        <v>46</v>
      </c>
      <c r="C66" s="21">
        <f>+C65*C64</f>
        <v>22925.550947703166</v>
      </c>
      <c r="E66" s="14"/>
      <c r="K66" s="46"/>
      <c r="L66" s="50">
        <f t="shared" si="15"/>
        <v>2</v>
      </c>
      <c r="M66" s="50">
        <f t="shared" si="16"/>
        <v>3546.4095019150514</v>
      </c>
      <c r="N66" s="42">
        <f t="shared" si="14"/>
        <v>274398.85072826181</v>
      </c>
      <c r="O66" s="77"/>
      <c r="P66" s="50"/>
    </row>
    <row r="67" spans="2:16" x14ac:dyDescent="0.25">
      <c r="B67" s="2" t="s">
        <v>47</v>
      </c>
      <c r="C67" s="34">
        <v>1.45716</v>
      </c>
      <c r="E67" s="79"/>
      <c r="K67" s="46"/>
      <c r="L67" s="50">
        <f t="shared" si="15"/>
        <v>3</v>
      </c>
      <c r="M67" s="50">
        <f t="shared" si="16"/>
        <v>3546.4095019150514</v>
      </c>
      <c r="N67" s="42">
        <f t="shared" si="14"/>
        <v>277945.26023017685</v>
      </c>
      <c r="O67" s="77"/>
      <c r="P67" s="50"/>
    </row>
    <row r="68" spans="2:16" ht="16.5" thickBot="1" x14ac:dyDescent="0.3">
      <c r="B68" s="2" t="s">
        <v>48</v>
      </c>
      <c r="C68" s="35">
        <f>+C66*C67</f>
        <v>33406.195818955144</v>
      </c>
      <c r="E68" s="14"/>
      <c r="K68" s="47"/>
      <c r="L68" s="50">
        <f t="shared" si="15"/>
        <v>4</v>
      </c>
      <c r="M68" s="50">
        <f t="shared" si="16"/>
        <v>3546.4095019150514</v>
      </c>
      <c r="N68" s="42">
        <f t="shared" si="14"/>
        <v>281491.66973209189</v>
      </c>
      <c r="O68" s="77"/>
      <c r="P68" s="50"/>
    </row>
    <row r="69" spans="2:16" ht="16.5" thickTop="1" x14ac:dyDescent="0.25">
      <c r="E69" s="15"/>
      <c r="K69" s="47"/>
      <c r="L69" s="50">
        <f t="shared" si="15"/>
        <v>5</v>
      </c>
      <c r="M69" s="50">
        <f t="shared" si="16"/>
        <v>3546.4095019150514</v>
      </c>
      <c r="N69" s="42">
        <f t="shared" si="14"/>
        <v>285038.07923400693</v>
      </c>
      <c r="O69" s="77"/>
      <c r="P69" s="50"/>
    </row>
    <row r="70" spans="2:16" x14ac:dyDescent="0.25">
      <c r="B70" s="2" t="s">
        <v>79</v>
      </c>
      <c r="C70" s="95">
        <f>+'Schedule A Per EDC'!C68</f>
        <v>42118.492862135921</v>
      </c>
      <c r="E70" s="15"/>
      <c r="K70" s="47"/>
      <c r="L70" s="50">
        <f t="shared" si="15"/>
        <v>6</v>
      </c>
      <c r="M70" s="50">
        <f t="shared" si="16"/>
        <v>3546.4095019150514</v>
      </c>
      <c r="N70" s="42">
        <f t="shared" si="14"/>
        <v>288584.48873592197</v>
      </c>
      <c r="O70" s="77"/>
      <c r="P70" s="50"/>
    </row>
    <row r="71" spans="2:16" x14ac:dyDescent="0.25">
      <c r="K71" s="47"/>
      <c r="L71" s="50">
        <f t="shared" si="15"/>
        <v>7</v>
      </c>
      <c r="M71" s="50">
        <f t="shared" si="16"/>
        <v>3546.4095019150514</v>
      </c>
      <c r="N71" s="42">
        <f t="shared" si="14"/>
        <v>292130.89823783701</v>
      </c>
      <c r="O71" s="77"/>
      <c r="P71" s="50"/>
    </row>
    <row r="72" spans="2:16" x14ac:dyDescent="0.25">
      <c r="B72" s="2" t="s">
        <v>80</v>
      </c>
      <c r="C72" s="96">
        <f>+C70-C68</f>
        <v>8712.2970431807771</v>
      </c>
      <c r="K72" s="47"/>
      <c r="L72" s="50">
        <f t="shared" si="15"/>
        <v>8</v>
      </c>
      <c r="M72" s="50">
        <f t="shared" si="16"/>
        <v>3546.4095019150514</v>
      </c>
      <c r="N72" s="42">
        <f t="shared" si="14"/>
        <v>295677.30773975205</v>
      </c>
      <c r="O72" s="77"/>
      <c r="P72" s="50"/>
    </row>
    <row r="73" spans="2:16" x14ac:dyDescent="0.25">
      <c r="K73" s="41"/>
      <c r="L73" s="50">
        <f t="shared" si="15"/>
        <v>9</v>
      </c>
      <c r="M73" s="50">
        <f t="shared" si="16"/>
        <v>3546.4095019150514</v>
      </c>
      <c r="N73" s="42">
        <f t="shared" si="14"/>
        <v>299223.71724166709</v>
      </c>
      <c r="O73" s="77"/>
      <c r="P73" s="50"/>
    </row>
    <row r="74" spans="2:16" x14ac:dyDescent="0.25">
      <c r="K74" s="41"/>
      <c r="L74" s="50">
        <f t="shared" si="15"/>
        <v>10</v>
      </c>
      <c r="M74" s="50">
        <f t="shared" si="16"/>
        <v>3546.4095019150514</v>
      </c>
      <c r="N74" s="42">
        <f t="shared" si="14"/>
        <v>302770.12674358214</v>
      </c>
      <c r="O74" s="77"/>
      <c r="P74" s="50"/>
    </row>
    <row r="75" spans="2:16" x14ac:dyDescent="0.25">
      <c r="K75" s="53"/>
      <c r="L75" s="15">
        <v>11</v>
      </c>
      <c r="M75" s="50">
        <f t="shared" si="16"/>
        <v>3546.4095019150514</v>
      </c>
      <c r="N75" s="63">
        <f>+N74+M75</f>
        <v>306316.53624549718</v>
      </c>
      <c r="O75" s="77"/>
      <c r="P75" s="50"/>
    </row>
    <row r="76" spans="2:16" x14ac:dyDescent="0.25">
      <c r="K76" s="53"/>
      <c r="L76" s="15">
        <v>12</v>
      </c>
      <c r="M76" s="50">
        <f t="shared" si="16"/>
        <v>3546.4095019150514</v>
      </c>
      <c r="N76" s="63">
        <f>+N75+M76</f>
        <v>309862.94574741222</v>
      </c>
      <c r="O76" s="77"/>
      <c r="P76" s="32"/>
    </row>
    <row r="77" spans="2:16" x14ac:dyDescent="0.25">
      <c r="C77" s="36"/>
      <c r="K77" s="41"/>
      <c r="L77" s="50"/>
      <c r="M77" s="50"/>
      <c r="N77" s="42"/>
      <c r="O77" s="50"/>
      <c r="P77" s="50"/>
    </row>
    <row r="78" spans="2:16" ht="16.5" thickBot="1" x14ac:dyDescent="0.3">
      <c r="K78" s="48"/>
      <c r="L78" s="49"/>
      <c r="M78" s="83" t="s">
        <v>71</v>
      </c>
      <c r="N78" s="97">
        <f>SUM(N52:N76)/24</f>
        <v>269079.23647538928</v>
      </c>
      <c r="O78" s="50"/>
      <c r="P78" s="50"/>
    </row>
    <row r="79" spans="2:16" x14ac:dyDescent="0.25">
      <c r="K79" s="50"/>
      <c r="L79" s="50"/>
      <c r="M79" s="50"/>
      <c r="N79" s="50"/>
      <c r="O79" s="50"/>
      <c r="P79" s="50"/>
    </row>
    <row r="81" spans="2:5" ht="16.5" thickBot="1" x14ac:dyDescent="0.3"/>
    <row r="82" spans="2:5" x14ac:dyDescent="0.25">
      <c r="B82" s="58" t="s">
        <v>49</v>
      </c>
      <c r="C82" s="59">
        <v>1.74417</v>
      </c>
      <c r="D82" s="60"/>
      <c r="E82" s="61"/>
    </row>
    <row r="83" spans="2:5" x14ac:dyDescent="0.25">
      <c r="B83" s="53"/>
      <c r="C83" s="62"/>
      <c r="D83" s="15"/>
      <c r="E83" s="63"/>
    </row>
    <row r="84" spans="2:5" x14ac:dyDescent="0.25">
      <c r="B84" s="53"/>
      <c r="C84" s="37" t="s">
        <v>50</v>
      </c>
      <c r="D84" s="38"/>
      <c r="E84" s="64" t="s">
        <v>51</v>
      </c>
    </row>
    <row r="85" spans="2:5" x14ac:dyDescent="0.25">
      <c r="B85" s="53"/>
      <c r="C85" s="65">
        <v>1</v>
      </c>
      <c r="D85" s="15"/>
      <c r="E85" s="66">
        <v>1</v>
      </c>
    </row>
    <row r="86" spans="2:5" x14ac:dyDescent="0.25">
      <c r="B86" s="53" t="s">
        <v>52</v>
      </c>
      <c r="C86" s="67">
        <v>1.9003971774699999E-3</v>
      </c>
      <c r="D86" s="15"/>
      <c r="E86" s="68">
        <v>1.9003971774699999E-3</v>
      </c>
    </row>
    <row r="87" spans="2:5" x14ac:dyDescent="0.25">
      <c r="B87" s="53" t="s">
        <v>53</v>
      </c>
      <c r="C87" s="67">
        <v>3.8102514450000002E-4</v>
      </c>
      <c r="D87" s="15"/>
      <c r="E87" s="68">
        <v>3.8102514450000002E-4</v>
      </c>
    </row>
    <row r="88" spans="2:5" x14ac:dyDescent="0.25">
      <c r="B88" s="53" t="s">
        <v>54</v>
      </c>
      <c r="C88" s="69">
        <f>+C85-C86-C87</f>
        <v>0.99771857767802996</v>
      </c>
      <c r="D88" s="15"/>
      <c r="E88" s="70">
        <f>+E85-E86-E87</f>
        <v>0.99771857767802996</v>
      </c>
    </row>
    <row r="89" spans="2:5" x14ac:dyDescent="0.25">
      <c r="B89" s="53" t="s">
        <v>55</v>
      </c>
      <c r="C89" s="62">
        <v>0.129025</v>
      </c>
      <c r="D89" s="15"/>
      <c r="E89" s="71">
        <v>0.129025</v>
      </c>
    </row>
    <row r="90" spans="2:5" x14ac:dyDescent="0.25">
      <c r="B90" s="53" t="s">
        <v>54</v>
      </c>
      <c r="C90" s="69">
        <f>+C88-C89</f>
        <v>0.86869357767803002</v>
      </c>
      <c r="D90" s="15"/>
      <c r="E90" s="70">
        <f>+E88-E89</f>
        <v>0.86869357767803002</v>
      </c>
    </row>
    <row r="91" spans="2:5" x14ac:dyDescent="0.25">
      <c r="B91" s="72" t="s">
        <v>56</v>
      </c>
      <c r="C91" s="69">
        <f>+C90*0.34</f>
        <v>0.29535581641053021</v>
      </c>
      <c r="D91" s="15"/>
      <c r="E91" s="70">
        <f>+E90*0.21</f>
        <v>0.18242565131238631</v>
      </c>
    </row>
    <row r="92" spans="2:5" x14ac:dyDescent="0.25">
      <c r="B92" s="53"/>
      <c r="C92" s="69">
        <f>+C90-C91</f>
        <v>0.5733377612674998</v>
      </c>
      <c r="D92" s="15"/>
      <c r="E92" s="70">
        <f>+E90-E91</f>
        <v>0.68626792636564371</v>
      </c>
    </row>
    <row r="93" spans="2:5" ht="16.5" thickBot="1" x14ac:dyDescent="0.3">
      <c r="B93" s="73"/>
      <c r="C93" s="74">
        <f>+C85/C92</f>
        <v>1.7441725760209159</v>
      </c>
      <c r="D93" s="75"/>
      <c r="E93" s="76">
        <f>+E85/E92</f>
        <v>1.4571568356630435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803C3-46DE-4A71-A2F5-56F4757A82AE}">
  <dimension ref="B1:M98"/>
  <sheetViews>
    <sheetView zoomScale="85" zoomScaleNormal="85" workbookViewId="0">
      <selection activeCell="C67" sqref="C67"/>
    </sheetView>
  </sheetViews>
  <sheetFormatPr defaultColWidth="8.7109375" defaultRowHeight="15.75" x14ac:dyDescent="0.25"/>
  <cols>
    <col min="1" max="1" width="1.7109375" style="2" customWidth="1"/>
    <col min="2" max="2" width="59.5703125" style="2" customWidth="1"/>
    <col min="3" max="3" width="19.28515625" style="2" bestFit="1" customWidth="1"/>
    <col min="4" max="4" width="3.42578125" style="2" customWidth="1"/>
    <col min="5" max="5" width="13.85546875" style="86" bestFit="1" customWidth="1"/>
    <col min="6" max="6" width="3.7109375" style="2" customWidth="1"/>
    <col min="7" max="13" width="12.7109375" style="2" customWidth="1"/>
    <col min="14" max="16384" width="8.7109375" style="2"/>
  </cols>
  <sheetData>
    <row r="1" spans="2:13" x14ac:dyDescent="0.25">
      <c r="B1" s="1" t="s">
        <v>0</v>
      </c>
    </row>
    <row r="2" spans="2:13" x14ac:dyDescent="0.25">
      <c r="B2" s="1" t="s">
        <v>1</v>
      </c>
    </row>
    <row r="3" spans="2:13" x14ac:dyDescent="0.25">
      <c r="B3" s="1" t="s">
        <v>74</v>
      </c>
    </row>
    <row r="4" spans="2:13" x14ac:dyDescent="0.25">
      <c r="C4" s="3"/>
      <c r="D4" s="3"/>
      <c r="E4" s="87" t="s">
        <v>3</v>
      </c>
      <c r="I4" s="4" t="s">
        <v>4</v>
      </c>
    </row>
    <row r="5" spans="2:13" x14ac:dyDescent="0.25">
      <c r="C5" s="3" t="s">
        <v>2</v>
      </c>
      <c r="D5" s="3"/>
      <c r="E5" s="87" t="s">
        <v>7</v>
      </c>
      <c r="G5" s="3" t="s">
        <v>60</v>
      </c>
      <c r="H5" s="3" t="s">
        <v>60</v>
      </c>
      <c r="I5" s="3" t="s">
        <v>60</v>
      </c>
      <c r="J5" s="3" t="s">
        <v>61</v>
      </c>
      <c r="K5" s="3" t="s">
        <v>61</v>
      </c>
      <c r="L5" s="3" t="s">
        <v>61</v>
      </c>
    </row>
    <row r="6" spans="2:13" x14ac:dyDescent="0.25">
      <c r="C6" s="5" t="s">
        <v>62</v>
      </c>
      <c r="D6" s="5"/>
      <c r="E6" s="85">
        <v>15</v>
      </c>
      <c r="F6" s="7"/>
      <c r="G6" s="8" t="s">
        <v>10</v>
      </c>
      <c r="H6" s="8" t="s">
        <v>11</v>
      </c>
      <c r="I6" s="8" t="s">
        <v>12</v>
      </c>
      <c r="J6" s="8" t="s">
        <v>13</v>
      </c>
      <c r="K6" s="9">
        <v>2022</v>
      </c>
      <c r="L6" s="9">
        <v>2023</v>
      </c>
      <c r="M6" s="9" t="s">
        <v>14</v>
      </c>
    </row>
    <row r="8" spans="2:13" x14ac:dyDescent="0.25">
      <c r="B8" s="11" t="s">
        <v>15</v>
      </c>
      <c r="C8" s="12">
        <v>1069845.1707125001</v>
      </c>
      <c r="D8" s="12"/>
      <c r="E8" s="88" t="s">
        <v>16</v>
      </c>
      <c r="F8" s="12"/>
      <c r="G8" s="12">
        <v>-26262.8476231561</v>
      </c>
      <c r="H8" s="12">
        <v>-27704.431539640897</v>
      </c>
      <c r="I8" s="12">
        <v>-26844.977215538438</v>
      </c>
      <c r="J8" s="12">
        <v>-31817.255719300647</v>
      </c>
      <c r="K8" s="12">
        <v>-22165.494845835154</v>
      </c>
      <c r="L8" s="13">
        <v>-23540.856537147287</v>
      </c>
      <c r="M8" s="14">
        <f t="shared" ref="M8:M17" si="0">SUM(G8:L8)</f>
        <v>-158335.86348061851</v>
      </c>
    </row>
    <row r="9" spans="2:13" x14ac:dyDescent="0.25">
      <c r="B9" s="11"/>
      <c r="M9" s="15">
        <f t="shared" si="0"/>
        <v>0</v>
      </c>
    </row>
    <row r="10" spans="2:13" x14ac:dyDescent="0.25">
      <c r="B10" s="11" t="s">
        <v>17</v>
      </c>
      <c r="C10" s="16">
        <v>12749.240000000002</v>
      </c>
      <c r="D10" s="16"/>
      <c r="E10" s="86">
        <f>$E$6</f>
        <v>15</v>
      </c>
      <c r="F10" s="16"/>
      <c r="G10" s="16">
        <f t="shared" ref="G10:L10" si="1">$C10/-$E10</f>
        <v>-849.94933333333347</v>
      </c>
      <c r="H10" s="16">
        <f t="shared" si="1"/>
        <v>-849.94933333333347</v>
      </c>
      <c r="I10" s="16">
        <f t="shared" si="1"/>
        <v>-849.94933333333347</v>
      </c>
      <c r="J10" s="16">
        <f t="shared" si="1"/>
        <v>-849.94933333333347</v>
      </c>
      <c r="K10" s="16">
        <f t="shared" si="1"/>
        <v>-849.94933333333347</v>
      </c>
      <c r="L10" s="16">
        <f t="shared" si="1"/>
        <v>-849.94933333333347</v>
      </c>
      <c r="M10" s="17">
        <f t="shared" si="0"/>
        <v>-5099.6960000000017</v>
      </c>
    </row>
    <row r="11" spans="2:13" x14ac:dyDescent="0.25">
      <c r="B11" s="11"/>
      <c r="C11" s="16"/>
      <c r="D11" s="16"/>
      <c r="F11" s="16"/>
      <c r="G11" s="16"/>
      <c r="H11" s="16"/>
      <c r="I11" s="16"/>
      <c r="J11" s="16"/>
      <c r="K11" s="16"/>
      <c r="L11" s="16"/>
      <c r="M11" s="17">
        <f t="shared" si="0"/>
        <v>0</v>
      </c>
    </row>
    <row r="12" spans="2:13" x14ac:dyDescent="0.25">
      <c r="B12" s="11" t="s">
        <v>18</v>
      </c>
      <c r="C12" s="16">
        <v>330.35397499999999</v>
      </c>
      <c r="D12" s="16"/>
      <c r="E12" s="86">
        <f t="shared" ref="E12:E17" si="2">$E$6</f>
        <v>15</v>
      </c>
      <c r="F12" s="16"/>
      <c r="G12" s="16">
        <f t="shared" ref="G12:L13" si="3">$C12/-$E12</f>
        <v>-22.023598333333332</v>
      </c>
      <c r="H12" s="16">
        <f t="shared" si="3"/>
        <v>-22.023598333333332</v>
      </c>
      <c r="I12" s="16">
        <f t="shared" si="3"/>
        <v>-22.023598333333332</v>
      </c>
      <c r="J12" s="16">
        <f t="shared" si="3"/>
        <v>-22.023598333333332</v>
      </c>
      <c r="K12" s="16">
        <f t="shared" si="3"/>
        <v>-22.023598333333332</v>
      </c>
      <c r="L12" s="16">
        <f t="shared" si="3"/>
        <v>-22.023598333333332</v>
      </c>
      <c r="M12" s="17">
        <f t="shared" si="0"/>
        <v>-132.14158999999998</v>
      </c>
    </row>
    <row r="13" spans="2:13" x14ac:dyDescent="0.25">
      <c r="B13" s="11" t="s">
        <v>20</v>
      </c>
      <c r="C13" s="16">
        <v>676.05781250000007</v>
      </c>
      <c r="D13" s="16"/>
      <c r="E13" s="86">
        <f t="shared" si="2"/>
        <v>15</v>
      </c>
      <c r="F13" s="16"/>
      <c r="G13" s="16">
        <f t="shared" si="3"/>
        <v>-45.07052083333334</v>
      </c>
      <c r="H13" s="16">
        <f t="shared" si="3"/>
        <v>-45.07052083333334</v>
      </c>
      <c r="I13" s="16">
        <f t="shared" si="3"/>
        <v>-45.07052083333334</v>
      </c>
      <c r="J13" s="16">
        <f t="shared" si="3"/>
        <v>-45.07052083333334</v>
      </c>
      <c r="K13" s="16">
        <f t="shared" si="3"/>
        <v>-45.07052083333334</v>
      </c>
      <c r="L13" s="16">
        <f t="shared" si="3"/>
        <v>-45.07052083333334</v>
      </c>
      <c r="M13" s="17">
        <f t="shared" si="0"/>
        <v>-270.42312500000003</v>
      </c>
    </row>
    <row r="14" spans="2:13" x14ac:dyDescent="0.25">
      <c r="B14" s="11" t="s">
        <v>21</v>
      </c>
      <c r="C14" s="16">
        <v>0</v>
      </c>
      <c r="D14" s="16"/>
      <c r="E14" s="86">
        <f t="shared" si="2"/>
        <v>15</v>
      </c>
      <c r="F14" s="16"/>
      <c r="G14" s="16">
        <f t="shared" ref="G14:K17" si="4">$C14/-$E14</f>
        <v>0</v>
      </c>
      <c r="H14" s="16">
        <f t="shared" si="4"/>
        <v>0</v>
      </c>
      <c r="I14" s="16">
        <f t="shared" si="4"/>
        <v>0</v>
      </c>
      <c r="J14" s="16">
        <f t="shared" si="4"/>
        <v>0</v>
      </c>
      <c r="K14" s="16">
        <f t="shared" si="4"/>
        <v>0</v>
      </c>
      <c r="L14" s="16"/>
      <c r="M14" s="17">
        <f t="shared" si="0"/>
        <v>0</v>
      </c>
    </row>
    <row r="15" spans="2:13" x14ac:dyDescent="0.25">
      <c r="B15" s="11" t="s">
        <v>22</v>
      </c>
      <c r="C15" s="16">
        <v>227014.51850000001</v>
      </c>
      <c r="D15" s="16"/>
      <c r="E15" s="86">
        <f t="shared" si="2"/>
        <v>15</v>
      </c>
      <c r="F15" s="16"/>
      <c r="G15" s="16">
        <f t="shared" si="4"/>
        <v>-15134.301233333334</v>
      </c>
      <c r="H15" s="16">
        <f t="shared" si="4"/>
        <v>-15134.301233333334</v>
      </c>
      <c r="I15" s="16">
        <f t="shared" si="4"/>
        <v>-15134.301233333334</v>
      </c>
      <c r="J15" s="16">
        <f t="shared" si="4"/>
        <v>-15134.301233333334</v>
      </c>
      <c r="K15" s="16">
        <f t="shared" si="4"/>
        <v>-15134.301233333334</v>
      </c>
      <c r="L15" s="16">
        <f>$C15/-$E15</f>
        <v>-15134.301233333334</v>
      </c>
      <c r="M15" s="17">
        <f t="shared" si="0"/>
        <v>-90805.807400000005</v>
      </c>
    </row>
    <row r="16" spans="2:13" x14ac:dyDescent="0.25">
      <c r="B16" s="11" t="s">
        <v>23</v>
      </c>
      <c r="C16" s="16">
        <v>0</v>
      </c>
      <c r="D16" s="16"/>
      <c r="E16" s="86">
        <f t="shared" si="2"/>
        <v>15</v>
      </c>
      <c r="F16" s="16"/>
      <c r="G16" s="16">
        <f t="shared" si="4"/>
        <v>0</v>
      </c>
      <c r="H16" s="16">
        <f t="shared" si="4"/>
        <v>0</v>
      </c>
      <c r="I16" s="16">
        <f t="shared" si="4"/>
        <v>0</v>
      </c>
      <c r="J16" s="16">
        <f t="shared" si="4"/>
        <v>0</v>
      </c>
      <c r="K16" s="16">
        <f t="shared" si="4"/>
        <v>0</v>
      </c>
      <c r="L16" s="16"/>
      <c r="M16" s="17">
        <f t="shared" si="0"/>
        <v>0</v>
      </c>
    </row>
    <row r="17" spans="2:13" x14ac:dyDescent="0.25">
      <c r="B17" s="11" t="s">
        <v>24</v>
      </c>
      <c r="C17" s="16">
        <v>42394.639000000003</v>
      </c>
      <c r="D17" s="16"/>
      <c r="E17" s="86">
        <f t="shared" si="2"/>
        <v>15</v>
      </c>
      <c r="F17" s="16"/>
      <c r="G17" s="16">
        <f t="shared" si="4"/>
        <v>-2826.3092666666666</v>
      </c>
      <c r="H17" s="16">
        <f t="shared" si="4"/>
        <v>-2826.3092666666666</v>
      </c>
      <c r="I17" s="16">
        <f t="shared" si="4"/>
        <v>-2826.3092666666666</v>
      </c>
      <c r="J17" s="16">
        <f t="shared" si="4"/>
        <v>-2826.3092666666666</v>
      </c>
      <c r="K17" s="16">
        <f t="shared" si="4"/>
        <v>-2826.3092666666666</v>
      </c>
      <c r="L17" s="16">
        <f>$C17/-$E17</f>
        <v>-2826.3092666666666</v>
      </c>
      <c r="M17" s="17">
        <f t="shared" si="0"/>
        <v>-16957.855599999999</v>
      </c>
    </row>
    <row r="18" spans="2:13" x14ac:dyDescent="0.25">
      <c r="B18" s="11"/>
      <c r="C18" s="16"/>
      <c r="D18" s="16"/>
      <c r="F18" s="16"/>
      <c r="G18" s="16"/>
      <c r="H18" s="16"/>
      <c r="I18" s="16"/>
      <c r="J18" s="16"/>
      <c r="K18" s="16"/>
      <c r="L18" s="16"/>
      <c r="M18" s="16"/>
    </row>
    <row r="19" spans="2:13" x14ac:dyDescent="0.25">
      <c r="B19" s="11" t="s">
        <v>26</v>
      </c>
      <c r="C19" s="16">
        <v>0</v>
      </c>
      <c r="D19" s="16"/>
      <c r="F19" s="16"/>
      <c r="G19" s="16"/>
      <c r="H19" s="16"/>
      <c r="I19" s="16"/>
      <c r="J19" s="16"/>
      <c r="K19" s="16"/>
      <c r="L19" s="16"/>
      <c r="M19" s="16">
        <f>SUM(G19:K19)</f>
        <v>0</v>
      </c>
    </row>
    <row r="20" spans="2:13" x14ac:dyDescent="0.25">
      <c r="C20" s="16"/>
      <c r="D20" s="16"/>
      <c r="F20" s="16"/>
      <c r="G20" s="16"/>
      <c r="H20" s="16"/>
      <c r="I20" s="16"/>
      <c r="J20" s="16"/>
      <c r="K20" s="16"/>
      <c r="L20" s="19"/>
      <c r="M20" s="16"/>
    </row>
    <row r="21" spans="2:13" x14ac:dyDescent="0.25">
      <c r="B21" s="20" t="s">
        <v>27</v>
      </c>
      <c r="C21" s="21">
        <f>SUM(C7:C20)</f>
        <v>1353009.9800000002</v>
      </c>
      <c r="D21" s="12"/>
      <c r="E21" s="88"/>
      <c r="F21" s="12"/>
      <c r="G21" s="21">
        <f>SUM(G7:G20)</f>
        <v>-45140.501575656097</v>
      </c>
      <c r="H21" s="21">
        <f t="shared" ref="H21:L21" si="5">SUM(H7:H20)</f>
        <v>-46582.085492140897</v>
      </c>
      <c r="I21" s="21">
        <f t="shared" si="5"/>
        <v>-45722.631168038439</v>
      </c>
      <c r="J21" s="21">
        <f t="shared" si="5"/>
        <v>-50694.909671800648</v>
      </c>
      <c r="K21" s="21">
        <f t="shared" si="5"/>
        <v>-41043.148798335154</v>
      </c>
      <c r="L21" s="21">
        <f t="shared" si="5"/>
        <v>-42418.510489647284</v>
      </c>
      <c r="M21" s="21">
        <f>SUM(G21:L21)</f>
        <v>-271601.7871956185</v>
      </c>
    </row>
    <row r="23" spans="2:13" x14ac:dyDescent="0.25">
      <c r="B23" s="20" t="s">
        <v>28</v>
      </c>
    </row>
    <row r="24" spans="2:13" x14ac:dyDescent="0.25">
      <c r="B24" s="22"/>
      <c r="M24" s="15"/>
    </row>
    <row r="25" spans="2:13" x14ac:dyDescent="0.25">
      <c r="B25" s="22" t="s">
        <v>29</v>
      </c>
      <c r="C25" s="12">
        <v>2076.0530000000003</v>
      </c>
      <c r="D25" s="12"/>
      <c r="E25" s="86">
        <f>$E$6</f>
        <v>15</v>
      </c>
      <c r="F25" s="12"/>
      <c r="G25" s="12">
        <f t="shared" ref="G25:L25" si="6">$C25/-$E25</f>
        <v>-138.40353333333334</v>
      </c>
      <c r="H25" s="12">
        <f t="shared" si="6"/>
        <v>-138.40353333333334</v>
      </c>
      <c r="I25" s="12">
        <f t="shared" si="6"/>
        <v>-138.40353333333334</v>
      </c>
      <c r="J25" s="12">
        <f t="shared" si="6"/>
        <v>-138.40353333333334</v>
      </c>
      <c r="K25" s="12">
        <f t="shared" si="6"/>
        <v>-138.40353333333334</v>
      </c>
      <c r="L25" s="13">
        <f t="shared" si="6"/>
        <v>-138.40353333333334</v>
      </c>
      <c r="M25" s="14">
        <f>SUM(G25:L25)</f>
        <v>-830.42120000000011</v>
      </c>
    </row>
    <row r="26" spans="2:13" x14ac:dyDescent="0.25">
      <c r="B26" s="20"/>
      <c r="L26" s="7"/>
    </row>
    <row r="27" spans="2:13" x14ac:dyDescent="0.25">
      <c r="B27" s="20" t="s">
        <v>30</v>
      </c>
      <c r="C27" s="21">
        <f>SUM(C21:C26)</f>
        <v>1355086.0330000003</v>
      </c>
      <c r="D27" s="12"/>
      <c r="E27" s="88"/>
      <c r="F27" s="12"/>
      <c r="G27" s="21">
        <f>SUM(G21:G26)</f>
        <v>-45278.905108989427</v>
      </c>
      <c r="H27" s="21">
        <f t="shared" ref="H27:L27" si="7">SUM(H21:H26)</f>
        <v>-46720.489025474228</v>
      </c>
      <c r="I27" s="21">
        <f t="shared" si="7"/>
        <v>-45861.034701371769</v>
      </c>
      <c r="J27" s="21">
        <f t="shared" si="7"/>
        <v>-50833.313205133978</v>
      </c>
      <c r="K27" s="21">
        <f t="shared" si="7"/>
        <v>-41181.552331668485</v>
      </c>
      <c r="L27" s="21">
        <f t="shared" si="7"/>
        <v>-42556.914022980614</v>
      </c>
      <c r="M27" s="21">
        <f>SUM(G27:L27)</f>
        <v>-272432.20839561848</v>
      </c>
    </row>
    <row r="28" spans="2:13" x14ac:dyDescent="0.25">
      <c r="B28" s="20"/>
    </row>
    <row r="29" spans="2:13" x14ac:dyDescent="0.25">
      <c r="B29" s="20" t="s">
        <v>31</v>
      </c>
    </row>
    <row r="30" spans="2:13" x14ac:dyDescent="0.25">
      <c r="B30" s="20"/>
    </row>
    <row r="31" spans="2:13" x14ac:dyDescent="0.25">
      <c r="B31" s="23" t="s">
        <v>32</v>
      </c>
      <c r="C31" s="12">
        <v>-15378.530013560003</v>
      </c>
      <c r="D31" s="12"/>
      <c r="E31" s="86">
        <f>$E$6</f>
        <v>15</v>
      </c>
      <c r="F31" s="12"/>
      <c r="G31" s="12">
        <f t="shared" ref="G31:L31" si="8">$C31/-$E31</f>
        <v>1025.2353342373335</v>
      </c>
      <c r="H31" s="12">
        <f t="shared" si="8"/>
        <v>1025.2353342373335</v>
      </c>
      <c r="I31" s="12">
        <f t="shared" si="8"/>
        <v>1025.2353342373335</v>
      </c>
      <c r="J31" s="12">
        <f t="shared" si="8"/>
        <v>1025.2353342373335</v>
      </c>
      <c r="K31" s="12">
        <f t="shared" si="8"/>
        <v>1025.2353342373335</v>
      </c>
      <c r="L31" s="13">
        <f t="shared" si="8"/>
        <v>1025.2353342373335</v>
      </c>
      <c r="M31" s="14">
        <f>SUM(G31:L31)</f>
        <v>6151.4120054240011</v>
      </c>
    </row>
    <row r="32" spans="2:13" x14ac:dyDescent="0.25">
      <c r="L32" s="7"/>
      <c r="M32" s="7"/>
    </row>
    <row r="33" spans="2:13" ht="16.5" thickBot="1" x14ac:dyDescent="0.3">
      <c r="B33" s="1" t="s">
        <v>14</v>
      </c>
      <c r="C33" s="24">
        <f>SUM(C27:C32)</f>
        <v>1339707.5029864402</v>
      </c>
      <c r="D33" s="12"/>
      <c r="F33" s="25"/>
      <c r="G33" s="24">
        <f t="shared" ref="G33:L33" si="9">SUM(G27:G32)</f>
        <v>-44253.669774752096</v>
      </c>
      <c r="H33" s="24">
        <f t="shared" si="9"/>
        <v>-45695.253691236896</v>
      </c>
      <c r="I33" s="24">
        <f t="shared" si="9"/>
        <v>-44835.799367134437</v>
      </c>
      <c r="J33" s="24">
        <f t="shared" si="9"/>
        <v>-49808.077870896646</v>
      </c>
      <c r="K33" s="24">
        <f t="shared" si="9"/>
        <v>-40156.316997431153</v>
      </c>
      <c r="L33" s="24">
        <f t="shared" si="9"/>
        <v>-41531.678688743283</v>
      </c>
      <c r="M33" s="24">
        <f>SUM(G33:L33)</f>
        <v>-266280.7963901945</v>
      </c>
    </row>
    <row r="34" spans="2:13" ht="16.5" thickTop="1" x14ac:dyDescent="0.25">
      <c r="B34" s="26"/>
      <c r="C34" s="27"/>
      <c r="D34" s="28"/>
      <c r="G34" s="27"/>
      <c r="H34" s="27"/>
      <c r="I34" s="27"/>
      <c r="J34" s="27"/>
      <c r="K34" s="27"/>
      <c r="L34" s="27"/>
      <c r="M34" s="27"/>
    </row>
    <row r="35" spans="2:13" x14ac:dyDescent="0.25">
      <c r="B35" s="26"/>
    </row>
    <row r="38" spans="2:13" x14ac:dyDescent="0.25">
      <c r="B38" s="1" t="s">
        <v>35</v>
      </c>
    </row>
    <row r="39" spans="2:13" x14ac:dyDescent="0.25">
      <c r="B39" s="20" t="s">
        <v>36</v>
      </c>
      <c r="C39" s="12">
        <f>C8</f>
        <v>1069845.1707125001</v>
      </c>
      <c r="D39" s="12"/>
      <c r="F39" s="12"/>
      <c r="G39" s="12">
        <f>G8</f>
        <v>-26262.8476231561</v>
      </c>
      <c r="H39" s="12">
        <f>H8</f>
        <v>-27704.431539640897</v>
      </c>
      <c r="I39" s="12">
        <f>I8</f>
        <v>-26844.977215538438</v>
      </c>
      <c r="J39" s="12">
        <f>J8</f>
        <v>-31817.255719300647</v>
      </c>
      <c r="K39" s="12">
        <f>K8</f>
        <v>-22165.494845835154</v>
      </c>
      <c r="L39" s="13">
        <f>+L8</f>
        <v>-23540.856537147287</v>
      </c>
      <c r="M39" s="14">
        <f t="shared" ref="M39:M40" si="10">SUM(G39:L39)</f>
        <v>-158335.86348061851</v>
      </c>
    </row>
    <row r="40" spans="2:13" x14ac:dyDescent="0.25">
      <c r="B40" s="20" t="s">
        <v>3</v>
      </c>
      <c r="C40" s="16">
        <f>C33-C39</f>
        <v>269862.33227394009</v>
      </c>
      <c r="D40" s="16"/>
      <c r="F40" s="16"/>
      <c r="G40" s="16">
        <f t="shared" ref="G40:L40" si="11">G33-G39</f>
        <v>-17990.822151595996</v>
      </c>
      <c r="H40" s="16">
        <f t="shared" si="11"/>
        <v>-17990.822151595999</v>
      </c>
      <c r="I40" s="16">
        <f t="shared" si="11"/>
        <v>-17990.822151595999</v>
      </c>
      <c r="J40" s="16">
        <f t="shared" si="11"/>
        <v>-17990.822151595999</v>
      </c>
      <c r="K40" s="16">
        <f t="shared" si="11"/>
        <v>-17990.822151595999</v>
      </c>
      <c r="L40" s="16">
        <f t="shared" si="11"/>
        <v>-17990.822151595996</v>
      </c>
      <c r="M40" s="17">
        <f t="shared" si="10"/>
        <v>-107944.93290957599</v>
      </c>
    </row>
    <row r="41" spans="2:13" x14ac:dyDescent="0.25">
      <c r="B41" s="20" t="s">
        <v>37</v>
      </c>
      <c r="C41" s="16"/>
      <c r="D41" s="16"/>
      <c r="F41" s="16"/>
      <c r="G41" s="16"/>
      <c r="H41" s="16"/>
      <c r="I41" s="16"/>
      <c r="J41" s="16"/>
      <c r="K41" s="16"/>
      <c r="L41" s="16"/>
      <c r="M41" s="17"/>
    </row>
    <row r="42" spans="2:13" x14ac:dyDescent="0.25">
      <c r="C42" s="16"/>
      <c r="D42" s="16"/>
      <c r="F42" s="16"/>
      <c r="G42" s="16"/>
      <c r="H42" s="16"/>
      <c r="I42" s="16"/>
      <c r="J42" s="16"/>
      <c r="K42" s="16"/>
      <c r="L42" s="16"/>
      <c r="M42" s="17"/>
    </row>
    <row r="43" spans="2:13" ht="16.5" thickBot="1" x14ac:dyDescent="0.3">
      <c r="B43" s="1" t="s">
        <v>14</v>
      </c>
      <c r="C43" s="24">
        <f>SUM(C39:C42)</f>
        <v>1339707.5029864402</v>
      </c>
      <c r="D43" s="12"/>
      <c r="F43" s="25"/>
      <c r="G43" s="24">
        <f t="shared" ref="G43:L43" si="12">SUM(G39:G42)</f>
        <v>-44253.669774752096</v>
      </c>
      <c r="H43" s="24">
        <f t="shared" si="12"/>
        <v>-45695.253691236896</v>
      </c>
      <c r="I43" s="24">
        <f t="shared" si="12"/>
        <v>-44835.799367134437</v>
      </c>
      <c r="J43" s="24">
        <f t="shared" si="12"/>
        <v>-49808.077870896646</v>
      </c>
      <c r="K43" s="24">
        <f t="shared" si="12"/>
        <v>-40156.316997431153</v>
      </c>
      <c r="L43" s="24">
        <f t="shared" si="12"/>
        <v>-41531.678688743283</v>
      </c>
      <c r="M43" s="24">
        <f>SUM(G43:L43)</f>
        <v>-266280.7963901945</v>
      </c>
    </row>
    <row r="44" spans="2:13" ht="16.5" thickTop="1" x14ac:dyDescent="0.25"/>
    <row r="46" spans="2:13" ht="16.5" thickBot="1" x14ac:dyDescent="0.3">
      <c r="B46" s="1" t="s">
        <v>38</v>
      </c>
    </row>
    <row r="47" spans="2:13" x14ac:dyDescent="0.25">
      <c r="B47" s="20" t="s">
        <v>59</v>
      </c>
      <c r="C47" s="12">
        <f>SUM(G43:K43)*-1</f>
        <v>224749.11770145124</v>
      </c>
      <c r="G47" s="39" t="s">
        <v>64</v>
      </c>
      <c r="H47" s="40"/>
      <c r="I47" s="40"/>
      <c r="J47" s="82"/>
      <c r="K47" s="50"/>
      <c r="L47" s="50"/>
    </row>
    <row r="48" spans="2:13" x14ac:dyDescent="0.25">
      <c r="B48" s="20"/>
      <c r="C48" s="12"/>
      <c r="G48" s="41"/>
      <c r="H48" s="50"/>
      <c r="I48" s="50"/>
      <c r="J48" s="42"/>
      <c r="K48" s="50"/>
      <c r="L48" s="50"/>
    </row>
    <row r="49" spans="2:12" x14ac:dyDescent="0.25">
      <c r="B49" s="20" t="s">
        <v>57</v>
      </c>
      <c r="C49" s="12">
        <f>+C47/0.79</f>
        <v>284492.5540524699</v>
      </c>
      <c r="G49" s="43"/>
      <c r="H49" s="51"/>
      <c r="I49" s="52" t="s">
        <v>65</v>
      </c>
      <c r="J49" s="44" t="s">
        <v>66</v>
      </c>
      <c r="K49" s="52"/>
      <c r="L49" s="52"/>
    </row>
    <row r="50" spans="2:12" x14ac:dyDescent="0.25">
      <c r="B50" s="20" t="s">
        <v>39</v>
      </c>
      <c r="C50" s="16">
        <f>+C68*-1</f>
        <v>-42118.492862135921</v>
      </c>
      <c r="G50" s="45" t="s">
        <v>67</v>
      </c>
      <c r="H50" s="51" t="s">
        <v>68</v>
      </c>
      <c r="I50" s="52" t="s">
        <v>62</v>
      </c>
      <c r="J50" s="44" t="s">
        <v>69</v>
      </c>
      <c r="K50" s="52"/>
      <c r="L50" s="52"/>
    </row>
    <row r="51" spans="2:12" x14ac:dyDescent="0.25">
      <c r="B51" s="20" t="s">
        <v>40</v>
      </c>
      <c r="C51" s="21">
        <f>+C49+C50</f>
        <v>242374.06119033397</v>
      </c>
      <c r="G51" s="43"/>
      <c r="H51" s="51"/>
      <c r="I51" s="51"/>
      <c r="J51" s="44" t="s">
        <v>70</v>
      </c>
      <c r="K51" s="52"/>
      <c r="L51" s="52"/>
    </row>
    <row r="52" spans="2:12" x14ac:dyDescent="0.25">
      <c r="B52" s="20"/>
      <c r="C52" s="28"/>
      <c r="G52" s="46"/>
      <c r="H52" s="50"/>
      <c r="I52" s="50"/>
      <c r="J52" s="42"/>
      <c r="K52" s="50"/>
      <c r="L52" s="50"/>
    </row>
    <row r="53" spans="2:12" x14ac:dyDescent="0.25">
      <c r="B53" s="20" t="s">
        <v>41</v>
      </c>
      <c r="C53" s="29">
        <f>-ROUND(+C51/5379,2)</f>
        <v>-45.06</v>
      </c>
      <c r="G53" s="46">
        <v>2023</v>
      </c>
      <c r="H53" s="50">
        <v>1</v>
      </c>
      <c r="I53" s="32">
        <f>+C49+C57</f>
        <v>288873.5328171053</v>
      </c>
      <c r="J53" s="57">
        <f>+I53</f>
        <v>288873.5328171053</v>
      </c>
      <c r="K53" s="56"/>
      <c r="L53" s="50"/>
    </row>
    <row r="54" spans="2:12" x14ac:dyDescent="0.25">
      <c r="B54" s="30" t="s">
        <v>42</v>
      </c>
      <c r="C54" s="28"/>
      <c r="G54" s="46"/>
      <c r="H54" s="50">
        <f>+H53+1</f>
        <v>2</v>
      </c>
      <c r="I54" s="50">
        <f>+C57</f>
        <v>4380.978764635367</v>
      </c>
      <c r="J54" s="42">
        <f t="shared" ref="J54:J74" si="13">J53+I54</f>
        <v>293254.51158174069</v>
      </c>
      <c r="K54" s="77"/>
      <c r="L54" s="81"/>
    </row>
    <row r="55" spans="2:12" x14ac:dyDescent="0.25">
      <c r="B55" s="30"/>
      <c r="C55" s="28"/>
      <c r="G55" s="46"/>
      <c r="H55" s="50">
        <f t="shared" ref="H55:H74" si="14">+H54+1</f>
        <v>3</v>
      </c>
      <c r="I55" s="50">
        <f>+I54</f>
        <v>4380.978764635367</v>
      </c>
      <c r="J55" s="42">
        <f t="shared" si="13"/>
        <v>297635.49034637609</v>
      </c>
      <c r="K55" s="77"/>
      <c r="L55" s="50"/>
    </row>
    <row r="56" spans="2:12" x14ac:dyDescent="0.25">
      <c r="B56" s="31" t="s">
        <v>58</v>
      </c>
      <c r="C56" s="12">
        <f>(+L43*-1)/0.79</f>
        <v>52571.745175624405</v>
      </c>
      <c r="G56" s="46"/>
      <c r="H56" s="50">
        <f t="shared" si="14"/>
        <v>4</v>
      </c>
      <c r="I56" s="50">
        <f t="shared" ref="I56:I76" si="15">+I55</f>
        <v>4380.978764635367</v>
      </c>
      <c r="J56" s="42">
        <f t="shared" si="13"/>
        <v>302016.46911101148</v>
      </c>
      <c r="K56" s="77"/>
      <c r="L56" s="50"/>
    </row>
    <row r="57" spans="2:12" x14ac:dyDescent="0.25">
      <c r="B57" s="31" t="s">
        <v>72</v>
      </c>
      <c r="C57" s="12">
        <f>+C56/12</f>
        <v>4380.978764635367</v>
      </c>
      <c r="G57" s="46"/>
      <c r="H57" s="50">
        <f t="shared" si="14"/>
        <v>5</v>
      </c>
      <c r="I57" s="50">
        <f t="shared" si="15"/>
        <v>4380.978764635367</v>
      </c>
      <c r="J57" s="42">
        <f t="shared" si="13"/>
        <v>306397.44787564687</v>
      </c>
      <c r="K57" s="77"/>
      <c r="L57" s="50"/>
    </row>
    <row r="58" spans="2:12" x14ac:dyDescent="0.25">
      <c r="G58" s="46"/>
      <c r="H58" s="50">
        <f t="shared" si="14"/>
        <v>6</v>
      </c>
      <c r="I58" s="50">
        <f t="shared" si="15"/>
        <v>4380.978764635367</v>
      </c>
      <c r="J58" s="42">
        <f t="shared" si="13"/>
        <v>310778.42664028227</v>
      </c>
      <c r="K58" s="77"/>
      <c r="L58" s="50"/>
    </row>
    <row r="59" spans="2:12" x14ac:dyDescent="0.25">
      <c r="B59" s="20" t="s">
        <v>43</v>
      </c>
      <c r="C59" s="29">
        <f>-ROUND(+C56/5379,2)/12</f>
        <v>-0.81416666666666659</v>
      </c>
      <c r="G59" s="46"/>
      <c r="H59" s="50">
        <f t="shared" si="14"/>
        <v>7</v>
      </c>
      <c r="I59" s="50">
        <f t="shared" si="15"/>
        <v>4380.978764635367</v>
      </c>
      <c r="J59" s="42">
        <f t="shared" si="13"/>
        <v>315159.40540491766</v>
      </c>
      <c r="K59" s="77"/>
      <c r="L59" s="50"/>
    </row>
    <row r="60" spans="2:12" x14ac:dyDescent="0.25">
      <c r="B60" s="30" t="s">
        <v>42</v>
      </c>
      <c r="G60" s="46"/>
      <c r="H60" s="50">
        <f t="shared" si="14"/>
        <v>8</v>
      </c>
      <c r="I60" s="50">
        <f t="shared" si="15"/>
        <v>4380.978764635367</v>
      </c>
      <c r="J60" s="42">
        <f t="shared" si="13"/>
        <v>319540.38416955306</v>
      </c>
      <c r="K60" s="77"/>
      <c r="L60" s="50"/>
    </row>
    <row r="61" spans="2:12" x14ac:dyDescent="0.25">
      <c r="G61" s="46"/>
      <c r="H61" s="50">
        <f t="shared" si="14"/>
        <v>9</v>
      </c>
      <c r="I61" s="50">
        <f t="shared" si="15"/>
        <v>4380.978764635367</v>
      </c>
      <c r="J61" s="42">
        <f t="shared" si="13"/>
        <v>323921.36293418845</v>
      </c>
      <c r="K61" s="77"/>
      <c r="L61" s="50"/>
    </row>
    <row r="62" spans="2:12" x14ac:dyDescent="0.25">
      <c r="B62" s="4" t="s">
        <v>44</v>
      </c>
      <c r="G62" s="46"/>
      <c r="H62" s="50">
        <f t="shared" si="14"/>
        <v>10</v>
      </c>
      <c r="I62" s="50">
        <f t="shared" si="15"/>
        <v>4380.978764635367</v>
      </c>
      <c r="J62" s="42">
        <f t="shared" si="13"/>
        <v>328302.34169882385</v>
      </c>
      <c r="K62" s="77"/>
      <c r="L62" s="50"/>
    </row>
    <row r="63" spans="2:12" x14ac:dyDescent="0.25">
      <c r="C63" s="10"/>
      <c r="G63" s="46"/>
      <c r="H63" s="50">
        <f t="shared" si="14"/>
        <v>11</v>
      </c>
      <c r="I63" s="50">
        <f t="shared" si="15"/>
        <v>4380.978764635367</v>
      </c>
      <c r="J63" s="42">
        <f t="shared" si="13"/>
        <v>332683.32046345924</v>
      </c>
      <c r="K63" s="77"/>
      <c r="L63" s="50"/>
    </row>
    <row r="64" spans="2:12" x14ac:dyDescent="0.25">
      <c r="B64" s="54" t="s">
        <v>73</v>
      </c>
      <c r="C64" s="55">
        <f>+J78</f>
        <v>339254.78861041233</v>
      </c>
      <c r="G64" s="46"/>
      <c r="H64" s="50">
        <f t="shared" si="14"/>
        <v>12</v>
      </c>
      <c r="I64" s="50">
        <f t="shared" si="15"/>
        <v>4380.978764635367</v>
      </c>
      <c r="J64" s="42">
        <f t="shared" si="13"/>
        <v>337064.29922809463</v>
      </c>
      <c r="K64" s="77"/>
      <c r="L64" s="32"/>
    </row>
    <row r="65" spans="2:12" x14ac:dyDescent="0.25">
      <c r="B65" s="2" t="s">
        <v>45</v>
      </c>
      <c r="C65" s="33">
        <v>8.5199999999999998E-2</v>
      </c>
      <c r="G65" s="46">
        <v>2024</v>
      </c>
      <c r="H65" s="50">
        <v>1</v>
      </c>
      <c r="I65" s="50">
        <f t="shared" si="15"/>
        <v>4380.978764635367</v>
      </c>
      <c r="J65" s="42">
        <f t="shared" si="13"/>
        <v>341445.27799273003</v>
      </c>
      <c r="K65" s="77"/>
      <c r="L65" s="50"/>
    </row>
    <row r="66" spans="2:12" x14ac:dyDescent="0.25">
      <c r="B66" s="2" t="s">
        <v>46</v>
      </c>
      <c r="C66" s="21">
        <f>+C65*C64</f>
        <v>28904.507989607129</v>
      </c>
      <c r="G66" s="46"/>
      <c r="H66" s="50">
        <f t="shared" si="14"/>
        <v>2</v>
      </c>
      <c r="I66" s="50">
        <f t="shared" si="15"/>
        <v>4380.978764635367</v>
      </c>
      <c r="J66" s="42">
        <f t="shared" si="13"/>
        <v>345826.25675736542</v>
      </c>
      <c r="K66" s="77"/>
      <c r="L66" s="50"/>
    </row>
    <row r="67" spans="2:12" x14ac:dyDescent="0.25">
      <c r="B67" s="2" t="s">
        <v>47</v>
      </c>
      <c r="C67" s="34">
        <v>1.45716</v>
      </c>
      <c r="G67" s="46"/>
      <c r="H67" s="50">
        <f t="shared" si="14"/>
        <v>3</v>
      </c>
      <c r="I67" s="50">
        <f t="shared" si="15"/>
        <v>4380.978764635367</v>
      </c>
      <c r="J67" s="42">
        <f t="shared" si="13"/>
        <v>350207.23552200082</v>
      </c>
      <c r="K67" s="77"/>
      <c r="L67" s="50"/>
    </row>
    <row r="68" spans="2:12" ht="16.5" thickBot="1" x14ac:dyDescent="0.3">
      <c r="B68" s="2" t="s">
        <v>48</v>
      </c>
      <c r="C68" s="35">
        <f>+C66*C67</f>
        <v>42118.492862135921</v>
      </c>
      <c r="G68" s="47"/>
      <c r="H68" s="50">
        <f t="shared" si="14"/>
        <v>4</v>
      </c>
      <c r="I68" s="50">
        <f t="shared" si="15"/>
        <v>4380.978764635367</v>
      </c>
      <c r="J68" s="42">
        <f t="shared" si="13"/>
        <v>354588.21428663621</v>
      </c>
      <c r="K68" s="77"/>
      <c r="L68" s="50"/>
    </row>
    <row r="69" spans="2:12" ht="16.5" thickTop="1" x14ac:dyDescent="0.25">
      <c r="G69" s="47"/>
      <c r="H69" s="50">
        <f t="shared" si="14"/>
        <v>5</v>
      </c>
      <c r="I69" s="50">
        <f t="shared" si="15"/>
        <v>4380.978764635367</v>
      </c>
      <c r="J69" s="42">
        <f t="shared" si="13"/>
        <v>358969.19305127161</v>
      </c>
      <c r="K69" s="77"/>
      <c r="L69" s="50"/>
    </row>
    <row r="70" spans="2:12" x14ac:dyDescent="0.25">
      <c r="G70" s="47"/>
      <c r="H70" s="50">
        <f t="shared" si="14"/>
        <v>6</v>
      </c>
      <c r="I70" s="50">
        <f t="shared" si="15"/>
        <v>4380.978764635367</v>
      </c>
      <c r="J70" s="42">
        <f t="shared" si="13"/>
        <v>363350.171815907</v>
      </c>
      <c r="K70" s="77"/>
      <c r="L70" s="50"/>
    </row>
    <row r="71" spans="2:12" x14ac:dyDescent="0.25">
      <c r="G71" s="47"/>
      <c r="H71" s="50">
        <f t="shared" si="14"/>
        <v>7</v>
      </c>
      <c r="I71" s="50">
        <f t="shared" si="15"/>
        <v>4380.978764635367</v>
      </c>
      <c r="J71" s="42">
        <f t="shared" si="13"/>
        <v>367731.15058054239</v>
      </c>
      <c r="K71" s="77"/>
      <c r="L71" s="50"/>
    </row>
    <row r="72" spans="2:12" x14ac:dyDescent="0.25">
      <c r="G72" s="47"/>
      <c r="H72" s="50">
        <f t="shared" si="14"/>
        <v>8</v>
      </c>
      <c r="I72" s="50">
        <f t="shared" si="15"/>
        <v>4380.978764635367</v>
      </c>
      <c r="J72" s="42">
        <f t="shared" si="13"/>
        <v>372112.12934517779</v>
      </c>
      <c r="K72" s="77"/>
      <c r="L72" s="50"/>
    </row>
    <row r="73" spans="2:12" x14ac:dyDescent="0.25">
      <c r="G73" s="41"/>
      <c r="H73" s="50">
        <f t="shared" si="14"/>
        <v>9</v>
      </c>
      <c r="I73" s="50">
        <f t="shared" si="15"/>
        <v>4380.978764635367</v>
      </c>
      <c r="J73" s="42">
        <f t="shared" si="13"/>
        <v>376493.10810981318</v>
      </c>
      <c r="K73" s="77"/>
      <c r="L73" s="50"/>
    </row>
    <row r="74" spans="2:12" x14ac:dyDescent="0.25">
      <c r="G74" s="41"/>
      <c r="H74" s="50">
        <f t="shared" si="14"/>
        <v>10</v>
      </c>
      <c r="I74" s="50">
        <f t="shared" si="15"/>
        <v>4380.978764635367</v>
      </c>
      <c r="J74" s="42">
        <f t="shared" si="13"/>
        <v>380874.08687444858</v>
      </c>
      <c r="K74" s="77"/>
      <c r="L74" s="50"/>
    </row>
    <row r="75" spans="2:12" x14ac:dyDescent="0.25">
      <c r="G75" s="53"/>
      <c r="H75" s="15">
        <v>11</v>
      </c>
      <c r="I75" s="50">
        <f t="shared" si="15"/>
        <v>4380.978764635367</v>
      </c>
      <c r="J75" s="63">
        <f>+J74+I75</f>
        <v>385255.06563908397</v>
      </c>
      <c r="K75" s="77"/>
      <c r="L75" s="50"/>
    </row>
    <row r="76" spans="2:12" x14ac:dyDescent="0.25">
      <c r="G76" s="53"/>
      <c r="H76" s="15">
        <v>12</v>
      </c>
      <c r="I76" s="50">
        <f t="shared" si="15"/>
        <v>4380.978764635367</v>
      </c>
      <c r="J76" s="63">
        <f>+J75+I76</f>
        <v>389636.04440371937</v>
      </c>
      <c r="K76" s="77"/>
      <c r="L76" s="32"/>
    </row>
    <row r="77" spans="2:12" x14ac:dyDescent="0.25">
      <c r="C77" s="36"/>
      <c r="G77" s="41"/>
      <c r="H77" s="50"/>
      <c r="I77" s="50"/>
      <c r="J77" s="42"/>
      <c r="K77" s="50"/>
      <c r="L77" s="50"/>
    </row>
    <row r="78" spans="2:12" ht="16.5" thickBot="1" x14ac:dyDescent="0.3">
      <c r="G78" s="48"/>
      <c r="H78" s="49"/>
      <c r="I78" s="83" t="s">
        <v>71</v>
      </c>
      <c r="J78" s="84">
        <f>SUM(J52:J76)/24</f>
        <v>339254.78861041233</v>
      </c>
      <c r="K78" s="50"/>
      <c r="L78" s="50"/>
    </row>
    <row r="79" spans="2:12" x14ac:dyDescent="0.25">
      <c r="G79" s="50"/>
      <c r="H79" s="50"/>
      <c r="I79" s="50"/>
      <c r="J79" s="50"/>
      <c r="K79" s="50"/>
      <c r="L79" s="50"/>
    </row>
    <row r="80" spans="2:12" customFormat="1" ht="15" x14ac:dyDescent="0.25"/>
    <row r="81" customFormat="1" ht="15" x14ac:dyDescent="0.25"/>
    <row r="82" customFormat="1" ht="15" x14ac:dyDescent="0.25"/>
    <row r="83" customFormat="1" ht="15" x14ac:dyDescent="0.25"/>
    <row r="84" customFormat="1" ht="15" x14ac:dyDescent="0.25"/>
    <row r="85" customFormat="1" ht="15" x14ac:dyDescent="0.25"/>
    <row r="86" customFormat="1" ht="15" x14ac:dyDescent="0.25"/>
    <row r="87" customFormat="1" ht="15" x14ac:dyDescent="0.25"/>
    <row r="88" customFormat="1" ht="15" x14ac:dyDescent="0.25"/>
    <row r="89" customFormat="1" ht="15" x14ac:dyDescent="0.25"/>
    <row r="90" customFormat="1" ht="15" x14ac:dyDescent="0.25"/>
    <row r="91" customFormat="1" ht="15" x14ac:dyDescent="0.25"/>
    <row r="92" customFormat="1" ht="15" x14ac:dyDescent="0.25"/>
    <row r="93" customFormat="1" ht="15" x14ac:dyDescent="0.25"/>
    <row r="94" customFormat="1" ht="15" x14ac:dyDescent="0.25"/>
    <row r="95" customFormat="1" ht="15" x14ac:dyDescent="0.25"/>
    <row r="96" customFormat="1" ht="15" x14ac:dyDescent="0.25"/>
    <row r="97" customFormat="1" ht="15" x14ac:dyDescent="0.25"/>
    <row r="98" customFormat="1" ht="1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1 - Adj per NJRC</vt:lpstr>
      <vt:lpstr>Schedule A Per EDC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Terry Myers</cp:lastModifiedBy>
  <cp:revision>1</cp:revision>
  <dcterms:created xsi:type="dcterms:W3CDTF">2022-11-10T15:46:00Z</dcterms:created>
  <dcterms:modified xsi:type="dcterms:W3CDTF">2022-12-02T19:25:20Z</dcterms:modified>
  <cp:category/>
  <cp:contentStatus/>
</cp:coreProperties>
</file>