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
    </mc:Choice>
  </mc:AlternateContent>
  <bookViews>
    <workbookView xWindow="0" yWindow="0" windowWidth="28800" windowHeight="11700" firstSheet="2" activeTab="2"/>
  </bookViews>
  <sheets>
    <sheet name="Residential Bill Summer" sheetId="1" state="hidden" r:id="rId1"/>
    <sheet name="Residential Bill Anniversary" sheetId="6" state="hidden" r:id="rId2"/>
    <sheet name="Rate Summary" sheetId="8" r:id="rId3"/>
  </sheets>
  <calcPr calcId="162913"/>
</workbook>
</file>

<file path=xl/calcChain.xml><?xml version="1.0" encoding="utf-8"?>
<calcChain xmlns="http://schemas.openxmlformats.org/spreadsheetml/2006/main">
  <c r="E24" i="1" l="1"/>
  <c r="E31" i="6"/>
  <c r="E23" i="1" l="1"/>
  <c r="E26" i="1" s="1"/>
  <c r="E32" i="6"/>
  <c r="E33" i="6"/>
  <c r="E18" i="6"/>
  <c r="C19" i="6" s="1"/>
  <c r="E7" i="6"/>
  <c r="E13" i="6" s="1"/>
  <c r="E35" i="6" l="1"/>
  <c r="E19" i="6"/>
  <c r="C20" i="6" s="1"/>
  <c r="E18" i="1"/>
  <c r="C19" i="1" s="1"/>
  <c r="E7" i="1"/>
  <c r="E13" i="1" s="1"/>
  <c r="E20" i="6" l="1"/>
  <c r="E19" i="1"/>
  <c r="C20" i="1" s="1"/>
  <c r="E20" i="1" s="1"/>
  <c r="C21" i="1" s="1"/>
  <c r="E21" i="1" s="1"/>
  <c r="C21" i="6" l="1"/>
  <c r="E21" i="6" l="1"/>
  <c r="C22" i="6" s="1"/>
  <c r="E22" i="6" s="1"/>
  <c r="C23" i="6" s="1"/>
  <c r="E23" i="6" l="1"/>
  <c r="C24" i="6"/>
  <c r="E24" i="6" s="1"/>
  <c r="C25" i="6" s="1"/>
  <c r="E25" i="6" s="1"/>
  <c r="C26" i="6" s="1"/>
  <c r="E26" i="6" s="1"/>
  <c r="C27" i="6" s="1"/>
  <c r="E27" i="6"/>
  <c r="C28" i="6" s="1"/>
  <c r="E28" i="6" l="1"/>
  <c r="C29" i="6" s="1"/>
  <c r="E29" i="6" s="1"/>
</calcChain>
</file>

<file path=xl/comments1.xml><?xml version="1.0" encoding="utf-8"?>
<comments xmlns="http://schemas.openxmlformats.org/spreadsheetml/2006/main">
  <authors>
    <author>PSEG</author>
  </authors>
  <commentList>
    <comment ref="A21" authorId="0" shapeId="0">
      <text>
        <r>
          <rPr>
            <b/>
            <sz val="9"/>
            <color indexed="81"/>
            <rFont val="Tahoma"/>
            <family val="2"/>
          </rPr>
          <t>PSEG:</t>
        </r>
        <r>
          <rPr>
            <sz val="9"/>
            <color indexed="81"/>
            <rFont val="Tahoma"/>
            <family val="2"/>
          </rPr>
          <t xml:space="preserve">
Current month!</t>
        </r>
      </text>
    </comment>
  </commentList>
</comments>
</file>

<file path=xl/sharedStrings.xml><?xml version="1.0" encoding="utf-8"?>
<sst xmlns="http://schemas.openxmlformats.org/spreadsheetml/2006/main" count="315" uniqueCount="70">
  <si>
    <t>Date</t>
  </si>
  <si>
    <t>kWh you used</t>
  </si>
  <si>
    <t>My Community Solar Status</t>
  </si>
  <si>
    <t>Details of your electric charges</t>
  </si>
  <si>
    <t>Your rate:  Residential Service (RS)</t>
  </si>
  <si>
    <t>Meter # XXXXXXXX</t>
  </si>
  <si>
    <t>Actual Reading September 30, 2019</t>
  </si>
  <si>
    <r>
      <rPr>
        <i/>
        <sz val="11"/>
        <color theme="9" tint="-0.249977111117893"/>
        <rFont val="Calibri"/>
        <family val="2"/>
        <scheme val="minor"/>
      </rPr>
      <t xml:space="preserve">less </t>
    </r>
    <r>
      <rPr>
        <sz val="11"/>
        <color theme="1"/>
        <rFont val="Calibri"/>
        <family val="2"/>
        <scheme val="minor"/>
      </rPr>
      <t>Actual Reading August 31, 2019</t>
    </r>
  </si>
  <si>
    <t>Total kWh used in 30 days</t>
  </si>
  <si>
    <t>Traditional section of the bill ****</t>
  </si>
  <si>
    <t>Total Electric Charges</t>
  </si>
  <si>
    <t xml:space="preserve"> 200 kWh x $0.164971</t>
  </si>
  <si>
    <t>This month's Community Solar Delivery Credit</t>
  </si>
  <si>
    <t>This month's Community Solar Supply Credit</t>
  </si>
  <si>
    <t>Total Community Solar Credit</t>
  </si>
  <si>
    <t>Carryover from previous months</t>
  </si>
  <si>
    <t>Community Solar</t>
  </si>
  <si>
    <t>kWh credit received</t>
  </si>
  <si>
    <t>Applied to Bill</t>
  </si>
  <si>
    <r>
      <rPr>
        <b/>
        <sz val="14"/>
        <color theme="1"/>
        <rFont val="Calibri"/>
        <family val="2"/>
        <scheme val="minor"/>
      </rPr>
      <t>Your Community Solar</t>
    </r>
    <r>
      <rPr>
        <sz val="11"/>
        <color theme="1"/>
        <rFont val="Calibri"/>
        <family val="2"/>
        <scheme val="minor"/>
      </rPr>
      <t xml:space="preserve">
Each month you are billed for your monthly usage, and you receive a kWh allocation based on your subscription percentage and the solar facility's monthly generation.   
Your monthly allocation is limited to your monthly usage amount.  Any credit in excess of your usage will be carried over to a future month's bill.
Annually kWh not applied to prior bills will be credited at the avoided cost of power.</t>
    </r>
  </si>
  <si>
    <t>Remaining kWh applied</t>
  </si>
  <si>
    <t xml:space="preserve"> 80 kWh x $0.0445</t>
  </si>
  <si>
    <t>200 kWh x $0.02</t>
  </si>
  <si>
    <t xml:space="preserve"> 200 kWh x $0.144971</t>
  </si>
  <si>
    <t>Community Solar Rate Summary</t>
  </si>
  <si>
    <t>RESIDENTIAL SERVICE 
(RS)</t>
  </si>
  <si>
    <t>RESIDENTIAL HEATING SERVICE
(RHS)</t>
  </si>
  <si>
    <t>RESIDENTIAL LOAD MANAGEMENT SERVICE
(RLM)</t>
  </si>
  <si>
    <t>WATER HEATING SERVICE
(WH)</t>
  </si>
  <si>
    <t>WATER HEATING STORAGE SERVICE
(WHS)</t>
  </si>
  <si>
    <t>GENERAL LIGHTING AND POWER SERVICE
(GLP)</t>
  </si>
  <si>
    <t>LARGE POWER AND LIGHTING SERVICE - SECONDARY
(LPL-S)
BGS-RSCP Supply</t>
  </si>
  <si>
    <t>LARGE POWER AND LIGHTING SERVICE - SECONDARY
(LPL-S)
BGS-CIEP Supply</t>
  </si>
  <si>
    <t>LARGE POWER AND LIGHTING SERVICE - PRIMARY
(LPL-P)</t>
  </si>
  <si>
    <t>HIGH TENSION SERVICE - SUBTRANSMISSION
(HTS-S)</t>
  </si>
  <si>
    <t>HIGH TENSION SERVICE - HIGH VILTAGE
(HTS-HV)</t>
  </si>
  <si>
    <t>BUILDING HEATING SERVICE
(HS)
BGS-RSCP Supply</t>
  </si>
  <si>
    <t>BODY POLITIC LIGHTING SERVICE 
(BPL)</t>
  </si>
  <si>
    <t>BODY POLITIC LIGHTING SERVICE FROM PUBLICLY OWNED FACILITIES
(BPL-POF)</t>
  </si>
  <si>
    <t>PRIVATE STREET AND AREA LIGHTING SERVICE 
(PSAL)</t>
  </si>
  <si>
    <t>Summer</t>
  </si>
  <si>
    <t>Delivery</t>
  </si>
  <si>
    <t>Supply</t>
  </si>
  <si>
    <t>Winter</t>
  </si>
  <si>
    <t xml:space="preserve">Delivery </t>
  </si>
  <si>
    <t>Code</t>
  </si>
  <si>
    <t>Sumer Delivery</t>
  </si>
  <si>
    <t>Winter Delivery</t>
  </si>
  <si>
    <t>Summer &amp; Winter Delivery</t>
  </si>
  <si>
    <t>Rate Components</t>
  </si>
  <si>
    <r>
      <t xml:space="preserve">Summer Distribution 
</t>
    </r>
    <r>
      <rPr>
        <sz val="8"/>
        <color theme="1"/>
        <rFont val="Calibri"/>
        <family val="2"/>
        <scheme val="minor"/>
      </rPr>
      <t>(class weighted avg)</t>
    </r>
  </si>
  <si>
    <t>0 to 600 kWh</t>
  </si>
  <si>
    <t>--</t>
  </si>
  <si>
    <t>Over 600 kWh</t>
  </si>
  <si>
    <t>On-peak</t>
  </si>
  <si>
    <t>Off-Peak</t>
  </si>
  <si>
    <r>
      <t xml:space="preserve">Winter Distibution
</t>
    </r>
    <r>
      <rPr>
        <sz val="8"/>
        <color theme="1"/>
        <rFont val="Calibri"/>
        <family val="2"/>
        <scheme val="minor"/>
      </rPr>
      <t>(Class weighted avg)</t>
    </r>
  </si>
  <si>
    <t>On-Peak</t>
  </si>
  <si>
    <t>Off-peak</t>
  </si>
  <si>
    <t>NGC</t>
  </si>
  <si>
    <t>SPRC</t>
  </si>
  <si>
    <t>GPRC</t>
  </si>
  <si>
    <t>TAC</t>
  </si>
  <si>
    <t>CIEP Standby Fee</t>
  </si>
  <si>
    <r>
      <t xml:space="preserve">Summer Supply
</t>
    </r>
    <r>
      <rPr>
        <sz val="9"/>
        <color theme="1"/>
        <rFont val="Calibri"/>
        <family val="2"/>
        <scheme val="minor"/>
      </rPr>
      <t>(class weighted avg)</t>
    </r>
  </si>
  <si>
    <r>
      <t xml:space="preserve">Winter Supply
</t>
    </r>
    <r>
      <rPr>
        <sz val="9"/>
        <color theme="1"/>
        <rFont val="Calibri"/>
        <family val="2"/>
        <scheme val="minor"/>
      </rPr>
      <t>(class weighted avg)</t>
    </r>
  </si>
  <si>
    <t>w/ SUT</t>
  </si>
  <si>
    <t>Note1 :  All rates include SUT and are based upon the class average usage for each customer class.  Individual customer rates will vary</t>
  </si>
  <si>
    <t>Reconciliation</t>
  </si>
  <si>
    <t>Note 2: CIEP supply rates are based upon the historical 12 month LMP from July 2020 to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</si>
</sst>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00000_);_(* \(#,##0.000000\);_(* &quot;-&quot;??_);_(@_)"/>
    <numFmt numFmtId="165" formatCode="0.000000"/>
    <numFmt numFmtId="166" formatCode="0.000000_);\(0.0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9" tint="-0.249977111117893"/>
      <name val="Calibri"/>
      <family val="2"/>
      <scheme val="minor"/>
    </font>
    <font>
      <b/>
      <sz val="16"/>
      <color theme="9" tint="-0.249977111117893"/>
      <name val="Calibri"/>
      <family val="2"/>
      <scheme val="minor"/>
    </font>
    <font>
      <i/>
      <sz val="11"/>
      <color theme="9" tint="-0.249977111117893"/>
      <name val="Calibri"/>
      <family val="2"/>
      <scheme val="minor"/>
    </font>
    <font>
      <i/>
      <sz val="14"/>
      <color theme="1"/>
      <name val="Calibri"/>
      <family val="2"/>
      <scheme val="minor"/>
    </font>
    <font>
      <sz val="14"/>
      <color theme="1"/>
      <name val="Calibri"/>
      <family val="2"/>
      <scheme val="minor"/>
    </font>
    <font>
      <sz val="9"/>
      <color indexed="81"/>
      <name val="Tahoma"/>
      <family val="2"/>
    </font>
    <font>
      <b/>
      <sz val="9"/>
      <color indexed="81"/>
      <name val="Tahoma"/>
      <family val="2"/>
    </font>
    <font>
      <b/>
      <sz val="14"/>
      <color theme="1"/>
      <name val="Calibri"/>
      <family val="2"/>
      <scheme val="minor"/>
    </font>
    <font>
      <b/>
      <sz val="10"/>
      <name val="Calibri"/>
      <family val="2"/>
      <scheme val="minor"/>
    </font>
    <font>
      <b/>
      <sz val="10"/>
      <color theme="1"/>
      <name val="Calibri"/>
      <family val="2"/>
      <scheme val="minor"/>
    </font>
    <font>
      <b/>
      <sz val="10"/>
      <color rgb="FF000000"/>
      <name val="Calibri"/>
      <family val="2"/>
      <scheme val="minor"/>
    </font>
    <font>
      <sz val="10"/>
      <name val="Calibri"/>
      <family val="2"/>
      <scheme val="minor"/>
    </font>
    <font>
      <sz val="8"/>
      <color theme="1"/>
      <name val="Calibri"/>
      <family val="2"/>
      <scheme val="minor"/>
    </font>
    <font>
      <sz val="9"/>
      <color theme="1"/>
      <name val="Calibri"/>
      <family val="2"/>
      <scheme val="minor"/>
    </font>
    <font>
      <b/>
      <sz val="11"/>
      <name val="Calibri"/>
      <family val="2"/>
      <scheme val="minor"/>
    </font>
    <font>
      <b/>
      <sz val="11"/>
      <color rgb="FF0070C0"/>
      <name val="Calibri"/>
      <family val="2"/>
      <scheme val="minor"/>
    </font>
    <font>
      <b/>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darkUp">
        <fgColor rgb="FFFFC000"/>
        <bgColor auto="1"/>
      </patternFill>
    </fill>
    <fill>
      <patternFill patternType="solid">
        <fgColor theme="4" tint="0.59999389629810485"/>
        <bgColor indexed="64"/>
      </patternFill>
    </fill>
    <fill>
      <patternFill patternType="darkUp">
        <fgColor theme="4" tint="0.59996337778862885"/>
        <bgColor indexed="65"/>
      </patternFill>
    </fill>
    <fill>
      <patternFill patternType="solid">
        <fgColor theme="9" tint="0.59999389629810485"/>
        <bgColor indexed="64"/>
      </patternFill>
    </fill>
    <fill>
      <patternFill patternType="darkUp">
        <fgColor rgb="FFFFC000"/>
        <bgColor theme="0"/>
      </patternFill>
    </fill>
    <fill>
      <patternFill patternType="solid">
        <fgColor theme="4" tint="0.79998168889431442"/>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diagonal/>
    </border>
    <border>
      <left/>
      <right style="thin">
        <color theme="9" tint="-0.24994659260841701"/>
      </right>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0" fontId="0" fillId="0" borderId="0" xfId="0" applyAlignment="1">
      <alignment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7" fontId="0" fillId="0" borderId="0" xfId="0" applyNumberFormat="1"/>
    <xf numFmtId="44" fontId="0" fillId="0" borderId="0" xfId="1" applyFont="1" applyAlignment="1">
      <alignment wrapText="1"/>
    </xf>
    <xf numFmtId="0" fontId="3" fillId="0" borderId="0" xfId="0" applyFont="1"/>
    <xf numFmtId="0" fontId="5" fillId="0" borderId="0" xfId="0" applyFont="1"/>
    <xf numFmtId="0" fontId="0" fillId="0" borderId="0" xfId="0" applyAlignment="1">
      <alignment horizontal="left" indent="3"/>
    </xf>
    <xf numFmtId="0" fontId="0" fillId="0" borderId="1" xfId="0" applyBorder="1"/>
    <xf numFmtId="0" fontId="0" fillId="0" borderId="1" xfId="0" applyBorder="1" applyAlignment="1">
      <alignment wrapText="1"/>
    </xf>
    <xf numFmtId="0" fontId="2" fillId="0" borderId="0" xfId="0" applyFont="1" applyFill="1" applyBorder="1" applyAlignment="1">
      <alignment horizontal="left" indent="3"/>
    </xf>
    <xf numFmtId="0" fontId="4" fillId="2" borderId="0" xfId="0" applyFont="1" applyFill="1" applyAlignment="1">
      <alignment horizontal="left" vertical="center"/>
    </xf>
    <xf numFmtId="0" fontId="7" fillId="2" borderId="0" xfId="0" applyFont="1" applyFill="1" applyAlignment="1">
      <alignment horizontal="center" vertical="center"/>
    </xf>
    <xf numFmtId="44" fontId="4" fillId="2" borderId="0" xfId="1" applyFont="1" applyFill="1" applyAlignment="1">
      <alignment horizontal="center" vertical="center"/>
    </xf>
    <xf numFmtId="0" fontId="8" fillId="0" borderId="0" xfId="0" applyFont="1"/>
    <xf numFmtId="0" fontId="12" fillId="0" borderId="13" xfId="0" applyNumberFormat="1" applyFont="1" applyBorder="1" applyAlignment="1"/>
    <xf numFmtId="0" fontId="12" fillId="0" borderId="14" xfId="0" applyNumberFormat="1" applyFont="1" applyBorder="1" applyAlignment="1"/>
    <xf numFmtId="0" fontId="13" fillId="0" borderId="15" xfId="0" applyFont="1" applyFill="1" applyBorder="1" applyAlignment="1">
      <alignment horizontal="center" wrapText="1"/>
    </xf>
    <xf numFmtId="0" fontId="14" fillId="0" borderId="11" xfId="0" applyFont="1" applyFill="1" applyBorder="1" applyAlignment="1">
      <alignment horizontal="center" wrapText="1"/>
    </xf>
    <xf numFmtId="0" fontId="13" fillId="0" borderId="11" xfId="0" applyFont="1" applyFill="1" applyBorder="1" applyAlignment="1">
      <alignment horizontal="center" wrapText="1"/>
    </xf>
    <xf numFmtId="0" fontId="13" fillId="0" borderId="10" xfId="0" applyFont="1" applyFill="1" applyBorder="1" applyAlignment="1">
      <alignment horizontal="center" wrapText="1"/>
    </xf>
    <xf numFmtId="0" fontId="12" fillId="3" borderId="13" xfId="0" applyNumberFormat="1" applyFont="1" applyFill="1" applyBorder="1" applyAlignment="1">
      <alignment horizontal="right"/>
    </xf>
    <xf numFmtId="0" fontId="15" fillId="3" borderId="14" xfId="0" applyNumberFormat="1" applyFont="1" applyFill="1" applyBorder="1" applyAlignment="1"/>
    <xf numFmtId="164" fontId="15" fillId="3" borderId="16" xfId="2" applyNumberFormat="1" applyFont="1" applyFill="1" applyBorder="1" applyAlignment="1"/>
    <xf numFmtId="0" fontId="15" fillId="4" borderId="17" xfId="0" applyNumberFormat="1" applyFont="1" applyFill="1" applyBorder="1" applyAlignment="1"/>
    <xf numFmtId="0" fontId="15" fillId="4" borderId="18" xfId="0" applyNumberFormat="1" applyFont="1" applyFill="1" applyBorder="1" applyAlignment="1"/>
    <xf numFmtId="164" fontId="15" fillId="4" borderId="19" xfId="2" applyNumberFormat="1" applyFont="1" applyFill="1" applyBorder="1" applyAlignment="1"/>
    <xf numFmtId="0" fontId="12" fillId="5" borderId="13" xfId="0" applyNumberFormat="1" applyFont="1" applyFill="1" applyBorder="1" applyAlignment="1">
      <alignment horizontal="right"/>
    </xf>
    <xf numFmtId="0" fontId="15" fillId="5" borderId="14" xfId="0" applyNumberFormat="1" applyFont="1" applyFill="1" applyBorder="1" applyAlignment="1"/>
    <xf numFmtId="164" fontId="15" fillId="5" borderId="20" xfId="2" applyNumberFormat="1" applyFont="1" applyFill="1" applyBorder="1" applyAlignment="1"/>
    <xf numFmtId="0" fontId="15" fillId="6" borderId="17" xfId="0" applyNumberFormat="1" applyFont="1" applyFill="1" applyBorder="1" applyAlignment="1"/>
    <xf numFmtId="0" fontId="15" fillId="6" borderId="18" xfId="0" applyNumberFormat="1" applyFont="1" applyFill="1" applyBorder="1" applyAlignment="1"/>
    <xf numFmtId="164" fontId="15" fillId="6" borderId="19" xfId="2" applyNumberFormat="1" applyFont="1" applyFill="1" applyBorder="1" applyAlignment="1"/>
    <xf numFmtId="164" fontId="15" fillId="0" borderId="14" xfId="2" applyNumberFormat="1" applyFont="1" applyFill="1" applyBorder="1" applyAlignment="1"/>
    <xf numFmtId="164" fontId="15" fillId="0" borderId="0" xfId="2" applyNumberFormat="1" applyFont="1" applyFill="1" applyBorder="1" applyAlignment="1"/>
    <xf numFmtId="0" fontId="2" fillId="3" borderId="16" xfId="0" applyFont="1" applyFill="1" applyBorder="1" applyAlignment="1">
      <alignment vertical="center"/>
    </xf>
    <xf numFmtId="165" fontId="2" fillId="3" borderId="16" xfId="0" applyNumberFormat="1" applyFont="1" applyFill="1" applyBorder="1" applyAlignment="1">
      <alignment vertical="center"/>
    </xf>
    <xf numFmtId="164" fontId="2" fillId="3" borderId="16" xfId="2" applyNumberFormat="1" applyFont="1" applyFill="1" applyBorder="1" applyAlignment="1">
      <alignment vertical="center"/>
    </xf>
    <xf numFmtId="0" fontId="0" fillId="0" borderId="0" xfId="0" applyAlignment="1">
      <alignment vertical="center"/>
    </xf>
    <xf numFmtId="0" fontId="0" fillId="0" borderId="24" xfId="0" applyFont="1" applyFill="1" applyBorder="1" applyAlignment="1">
      <alignment horizontal="left" indent="1"/>
    </xf>
    <xf numFmtId="0" fontId="0" fillId="0" borderId="25" xfId="0" applyFont="1" applyFill="1" applyBorder="1" applyAlignment="1">
      <alignment horizontal="left" indent="1"/>
    </xf>
    <xf numFmtId="165" fontId="0" fillId="0" borderId="20" xfId="0" applyNumberFormat="1" applyFill="1" applyBorder="1"/>
    <xf numFmtId="0" fontId="0" fillId="0" borderId="20" xfId="0" applyFill="1" applyBorder="1"/>
    <xf numFmtId="0" fontId="0" fillId="0" borderId="20" xfId="0" quotePrefix="1" applyFill="1" applyBorder="1" applyAlignment="1">
      <alignment horizontal="center"/>
    </xf>
    <xf numFmtId="0" fontId="0" fillId="0" borderId="25" xfId="0" applyFont="1" applyFill="1" applyBorder="1" applyAlignment="1">
      <alignment horizontal="left"/>
    </xf>
    <xf numFmtId="164" fontId="0" fillId="0" borderId="20" xfId="2" applyNumberFormat="1" applyFont="1" applyFill="1" applyBorder="1"/>
    <xf numFmtId="0" fontId="2" fillId="5" borderId="20" xfId="0" applyFont="1" applyFill="1" applyBorder="1" applyAlignment="1">
      <alignment vertical="center"/>
    </xf>
    <xf numFmtId="164" fontId="2" fillId="5" borderId="20" xfId="2" applyNumberFormat="1" applyFont="1" applyFill="1" applyBorder="1" applyAlignment="1">
      <alignment vertical="center"/>
    </xf>
    <xf numFmtId="0" fontId="2" fillId="0" borderId="25" xfId="0" applyFont="1" applyFill="1" applyBorder="1" applyAlignment="1">
      <alignment horizontal="left"/>
    </xf>
    <xf numFmtId="164" fontId="2" fillId="7" borderId="20" xfId="2" applyNumberFormat="1" applyFont="1" applyFill="1" applyBorder="1"/>
    <xf numFmtId="0" fontId="2" fillId="7" borderId="20" xfId="0" applyFont="1" applyFill="1" applyBorder="1"/>
    <xf numFmtId="0" fontId="2" fillId="7" borderId="24" xfId="0" applyFont="1" applyFill="1" applyBorder="1" applyAlignment="1">
      <alignment horizontal="left"/>
    </xf>
    <xf numFmtId="0" fontId="2" fillId="7" borderId="25" xfId="0" applyFont="1" applyFill="1" applyBorder="1" applyAlignment="1">
      <alignment horizontal="left"/>
    </xf>
    <xf numFmtId="0" fontId="2" fillId="8" borderId="20" xfId="0" applyFont="1" applyFill="1" applyBorder="1" applyAlignment="1">
      <alignment vertical="center"/>
    </xf>
    <xf numFmtId="164" fontId="2" fillId="8" borderId="20" xfId="2" applyNumberFormat="1" applyFont="1" applyFill="1" applyBorder="1" applyAlignment="1">
      <alignment vertical="center"/>
    </xf>
    <xf numFmtId="0" fontId="2" fillId="6" borderId="20" xfId="0" applyFont="1" applyFill="1" applyBorder="1" applyAlignment="1">
      <alignment vertical="center"/>
    </xf>
    <xf numFmtId="165" fontId="2" fillId="6" borderId="20" xfId="0" applyNumberFormat="1" applyFont="1" applyFill="1" applyBorder="1" applyAlignment="1">
      <alignment vertical="center"/>
    </xf>
    <xf numFmtId="164" fontId="2" fillId="6" borderId="20" xfId="2" applyNumberFormat="1" applyFont="1" applyFill="1" applyBorder="1" applyAlignment="1">
      <alignment vertical="center"/>
    </xf>
    <xf numFmtId="0" fontId="0" fillId="0" borderId="25" xfId="0" applyFill="1" applyBorder="1"/>
    <xf numFmtId="164" fontId="18" fillId="7" borderId="20" xfId="2" applyNumberFormat="1" applyFont="1" applyFill="1" applyBorder="1"/>
    <xf numFmtId="164" fontId="19" fillId="7" borderId="20" xfId="2" applyNumberFormat="1" applyFont="1" applyFill="1" applyBorder="1"/>
    <xf numFmtId="0" fontId="19" fillId="7" borderId="20" xfId="0" applyFont="1" applyFill="1" applyBorder="1"/>
    <xf numFmtId="0" fontId="0" fillId="0" borderId="20" xfId="0" quotePrefix="1" applyFill="1" applyBorder="1" applyAlignment="1"/>
    <xf numFmtId="165" fontId="0" fillId="0" borderId="20" xfId="0" quotePrefix="1" applyNumberFormat="1" applyFill="1" applyBorder="1" applyAlignment="1"/>
    <xf numFmtId="165" fontId="19" fillId="7" borderId="20" xfId="0" applyNumberFormat="1" applyFont="1" applyFill="1" applyBorder="1"/>
    <xf numFmtId="165" fontId="2" fillId="7" borderId="20" xfId="0" applyNumberFormat="1" applyFont="1" applyFill="1" applyBorder="1"/>
    <xf numFmtId="0" fontId="2" fillId="9" borderId="26" xfId="0" applyFont="1" applyFill="1" applyBorder="1"/>
    <xf numFmtId="166" fontId="2" fillId="9" borderId="19" xfId="0" quotePrefix="1" applyNumberFormat="1" applyFont="1" applyFill="1" applyBorder="1" applyAlignment="1"/>
    <xf numFmtId="0" fontId="2" fillId="9" borderId="17" xfId="0" applyFont="1" applyFill="1" applyBorder="1" applyAlignment="1">
      <alignment horizontal="left"/>
    </xf>
    <xf numFmtId="14" fontId="20" fillId="10" borderId="0" xfId="0" applyNumberFormat="1" applyFont="1" applyFill="1"/>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3" fillId="0" borderId="0" xfId="0" applyFont="1" applyAlignment="1">
      <alignment horizontal="center" vertical="center"/>
    </xf>
    <xf numFmtId="0" fontId="0" fillId="0" borderId="0" xfId="0" applyAlignment="1">
      <alignment horizontal="center"/>
    </xf>
    <xf numFmtId="0" fontId="2" fillId="0" borderId="1"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11" fillId="0" borderId="27" xfId="0" applyFont="1" applyBorder="1" applyAlignment="1">
      <alignment horizontal="center"/>
    </xf>
    <xf numFmtId="0" fontId="11" fillId="0" borderId="12" xfId="0" applyFont="1" applyBorder="1" applyAlignment="1">
      <alignment horizontal="center"/>
    </xf>
    <xf numFmtId="0" fontId="12" fillId="0" borderId="21" xfId="0" applyNumberFormat="1" applyFont="1" applyFill="1" applyBorder="1" applyAlignment="1">
      <alignment horizontal="center"/>
    </xf>
    <xf numFmtId="0" fontId="12" fillId="0" borderId="22" xfId="0" applyNumberFormat="1" applyFont="1" applyFill="1" applyBorder="1" applyAlignment="1">
      <alignment horizontal="center"/>
    </xf>
    <xf numFmtId="0" fontId="12" fillId="0" borderId="23" xfId="0" applyNumberFormat="1" applyFont="1" applyFill="1" applyBorder="1" applyAlignment="1">
      <alignment horizontal="center"/>
    </xf>
    <xf numFmtId="0" fontId="15" fillId="3" borderId="24" xfId="0" applyNumberFormat="1" applyFont="1" applyFill="1" applyBorder="1" applyAlignment="1">
      <alignment horizontal="center"/>
    </xf>
    <xf numFmtId="0" fontId="15" fillId="3" borderId="0" xfId="0" applyNumberFormat="1" applyFont="1" applyFill="1" applyBorder="1" applyAlignment="1">
      <alignment horizontal="center"/>
    </xf>
    <xf numFmtId="0" fontId="15" fillId="3" borderId="25" xfId="0" applyNumberFormat="1" applyFont="1" applyFill="1" applyBorder="1" applyAlignment="1">
      <alignment horizontal="center"/>
    </xf>
    <xf numFmtId="0" fontId="15" fillId="5" borderId="24" xfId="0" applyNumberFormat="1" applyFont="1" applyFill="1" applyBorder="1" applyAlignment="1">
      <alignment horizontal="center"/>
    </xf>
    <xf numFmtId="0" fontId="15" fillId="5" borderId="0" xfId="0" applyNumberFormat="1" applyFont="1" applyFill="1" applyBorder="1" applyAlignment="1">
      <alignment horizontal="center"/>
    </xf>
    <xf numFmtId="0" fontId="15" fillId="5" borderId="25" xfId="0" applyNumberFormat="1" applyFont="1" applyFill="1" applyBorder="1" applyAlignment="1">
      <alignment horizontal="center"/>
    </xf>
    <xf numFmtId="0" fontId="15" fillId="7" borderId="17" xfId="0" applyNumberFormat="1" applyFont="1" applyFill="1" applyBorder="1" applyAlignment="1">
      <alignment horizontal="center"/>
    </xf>
    <xf numFmtId="0" fontId="15" fillId="7" borderId="18" xfId="0" applyNumberFormat="1" applyFont="1" applyFill="1" applyBorder="1" applyAlignment="1">
      <alignment horizontal="center"/>
    </xf>
    <xf numFmtId="0" fontId="15" fillId="7" borderId="26" xfId="0" applyNumberFormat="1" applyFont="1" applyFill="1" applyBorder="1" applyAlignment="1">
      <alignment horizontal="center"/>
    </xf>
    <xf numFmtId="0" fontId="2" fillId="8" borderId="24"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25" xfId="0" applyFont="1" applyFill="1" applyBorder="1" applyAlignment="1">
      <alignment horizontal="left" vertical="center"/>
    </xf>
    <xf numFmtId="0" fontId="17" fillId="0" borderId="24" xfId="0" applyFont="1" applyBorder="1" applyAlignment="1">
      <alignment horizontal="left"/>
    </xf>
    <xf numFmtId="0" fontId="17" fillId="0" borderId="0" xfId="0" applyFont="1" applyBorder="1" applyAlignment="1">
      <alignment horizontal="left"/>
    </xf>
    <xf numFmtId="0" fontId="17" fillId="0" borderId="25" xfId="0" applyFont="1" applyBorder="1" applyAlignment="1">
      <alignment horizontal="left"/>
    </xf>
    <xf numFmtId="0" fontId="17" fillId="0" borderId="17" xfId="0" applyFont="1" applyBorder="1" applyAlignment="1">
      <alignment horizontal="left"/>
    </xf>
    <xf numFmtId="0" fontId="17" fillId="0" borderId="18" xfId="0" applyFont="1" applyBorder="1" applyAlignment="1">
      <alignment horizontal="left"/>
    </xf>
    <xf numFmtId="0" fontId="17" fillId="0" borderId="26" xfId="0" applyFont="1" applyBorder="1" applyAlignment="1">
      <alignment horizontal="left"/>
    </xf>
    <xf numFmtId="0" fontId="2" fillId="3" borderId="13"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5" borderId="25" xfId="0" applyFont="1" applyFill="1" applyBorder="1" applyAlignment="1">
      <alignment horizontal="left" vertical="center"/>
    </xf>
    <xf numFmtId="0" fontId="2" fillId="7" borderId="24" xfId="0" applyFont="1" applyFill="1" applyBorder="1" applyAlignment="1">
      <alignment horizontal="left"/>
    </xf>
    <xf numFmtId="0" fontId="2" fillId="7" borderId="25" xfId="0" applyFont="1" applyFill="1" applyBorder="1" applyAlignment="1">
      <alignment horizontal="left"/>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workbookViewId="0">
      <selection activeCell="E32" sqref="E32"/>
    </sheetView>
  </sheetViews>
  <sheetFormatPr defaultRowHeight="15" x14ac:dyDescent="0.25"/>
  <cols>
    <col min="1" max="1" width="19.140625" customWidth="1"/>
    <col min="2" max="2" width="23" style="1" customWidth="1"/>
    <col min="3" max="5" width="16.5703125" style="1" customWidth="1"/>
    <col min="12" max="12" width="1" customWidth="1"/>
  </cols>
  <sheetData>
    <row r="1" spans="1:12" ht="21" x14ac:dyDescent="0.35">
      <c r="A1" s="8" t="s">
        <v>3</v>
      </c>
    </row>
    <row r="2" spans="1:12" x14ac:dyDescent="0.25">
      <c r="A2" s="7" t="s">
        <v>4</v>
      </c>
    </row>
    <row r="4" spans="1:12" x14ac:dyDescent="0.25">
      <c r="A4" t="s">
        <v>5</v>
      </c>
    </row>
    <row r="5" spans="1:12" x14ac:dyDescent="0.25">
      <c r="A5" s="9" t="s">
        <v>6</v>
      </c>
      <c r="E5" s="1">
        <v>1800</v>
      </c>
    </row>
    <row r="6" spans="1:12" x14ac:dyDescent="0.25">
      <c r="A6" s="10" t="s">
        <v>7</v>
      </c>
      <c r="B6" s="11"/>
      <c r="C6" s="11"/>
      <c r="D6" s="11"/>
      <c r="E6" s="11">
        <v>1600</v>
      </c>
    </row>
    <row r="7" spans="1:12" x14ac:dyDescent="0.25">
      <c r="A7" s="12" t="s">
        <v>8</v>
      </c>
      <c r="E7" s="1">
        <f>E5-E6</f>
        <v>200</v>
      </c>
    </row>
    <row r="9" spans="1:12" x14ac:dyDescent="0.25">
      <c r="A9" s="81" t="s">
        <v>9</v>
      </c>
      <c r="B9" s="81"/>
      <c r="C9" s="81"/>
      <c r="D9" s="81"/>
      <c r="E9" s="81"/>
    </row>
    <row r="10" spans="1:12" x14ac:dyDescent="0.25">
      <c r="A10" s="81"/>
      <c r="B10" s="81"/>
      <c r="C10" s="81"/>
      <c r="D10" s="81"/>
      <c r="E10" s="81"/>
    </row>
    <row r="11" spans="1:12" x14ac:dyDescent="0.25">
      <c r="A11" s="81"/>
      <c r="B11" s="81"/>
      <c r="C11" s="81"/>
      <c r="D11" s="81"/>
      <c r="E11" s="81"/>
    </row>
    <row r="12" spans="1:12" x14ac:dyDescent="0.25">
      <c r="A12" s="81"/>
      <c r="B12" s="81"/>
      <c r="C12" s="81"/>
      <c r="D12" s="81"/>
      <c r="E12" s="81"/>
    </row>
    <row r="13" spans="1:12" s="16" customFormat="1" ht="18.75" x14ac:dyDescent="0.3">
      <c r="A13" s="13" t="s">
        <v>10</v>
      </c>
      <c r="B13" s="14"/>
      <c r="C13" s="14"/>
      <c r="D13" s="14"/>
      <c r="E13" s="15">
        <f>E7*0.17</f>
        <v>34</v>
      </c>
    </row>
    <row r="15" spans="1:12" ht="21" x14ac:dyDescent="0.35">
      <c r="A15" s="8" t="s">
        <v>2</v>
      </c>
    </row>
    <row r="16" spans="1:12" ht="18.75" customHeight="1" x14ac:dyDescent="0.25">
      <c r="C16" s="83" t="s">
        <v>16</v>
      </c>
      <c r="D16" s="83"/>
      <c r="E16" s="83"/>
      <c r="G16" s="72" t="s">
        <v>19</v>
      </c>
      <c r="H16" s="73"/>
      <c r="I16" s="73"/>
      <c r="J16" s="73"/>
      <c r="K16" s="73"/>
      <c r="L16" s="74"/>
    </row>
    <row r="17" spans="1:12" s="2" customFormat="1" ht="30" x14ac:dyDescent="0.25">
      <c r="A17" s="3" t="s">
        <v>0</v>
      </c>
      <c r="B17" s="4" t="s">
        <v>1</v>
      </c>
      <c r="C17" s="4" t="s">
        <v>15</v>
      </c>
      <c r="D17" s="4" t="s">
        <v>17</v>
      </c>
      <c r="E17" s="4" t="s">
        <v>18</v>
      </c>
      <c r="G17" s="75"/>
      <c r="H17" s="76"/>
      <c r="I17" s="76"/>
      <c r="J17" s="76"/>
      <c r="K17" s="76"/>
      <c r="L17" s="77"/>
    </row>
    <row r="18" spans="1:12" ht="15" customHeight="1" x14ac:dyDescent="0.25">
      <c r="A18" s="5">
        <v>43617</v>
      </c>
      <c r="B18" s="1">
        <v>100</v>
      </c>
      <c r="C18" s="1">
        <v>0</v>
      </c>
      <c r="D18" s="1">
        <v>200</v>
      </c>
      <c r="E18" s="1">
        <f>IF(((D18+C18))&lt;B18,(D18+C18),B18)</f>
        <v>100</v>
      </c>
      <c r="G18" s="75"/>
      <c r="H18" s="76"/>
      <c r="I18" s="76"/>
      <c r="J18" s="76"/>
      <c r="K18" s="76"/>
      <c r="L18" s="77"/>
    </row>
    <row r="19" spans="1:12" x14ac:dyDescent="0.25">
      <c r="A19" s="5">
        <v>43647</v>
      </c>
      <c r="B19" s="1">
        <v>150</v>
      </c>
      <c r="C19" s="1">
        <f>D18+C18-E18</f>
        <v>100</v>
      </c>
      <c r="D19" s="1">
        <v>100</v>
      </c>
      <c r="E19" s="1">
        <f>IF(((D19+C19))&lt;B19,(D19+C19),B19)</f>
        <v>150</v>
      </c>
      <c r="G19" s="75"/>
      <c r="H19" s="76"/>
      <c r="I19" s="76"/>
      <c r="J19" s="76"/>
      <c r="K19" s="76"/>
      <c r="L19" s="77"/>
    </row>
    <row r="20" spans="1:12" x14ac:dyDescent="0.25">
      <c r="A20" s="5">
        <v>43678</v>
      </c>
      <c r="B20" s="1">
        <v>200</v>
      </c>
      <c r="C20" s="1">
        <f>D19+C19-E19</f>
        <v>50</v>
      </c>
      <c r="D20" s="1">
        <v>250</v>
      </c>
      <c r="E20" s="1">
        <f>IF(((D20+C20))&lt;B20,(D20+C20),B20)</f>
        <v>200</v>
      </c>
      <c r="G20" s="75"/>
      <c r="H20" s="76"/>
      <c r="I20" s="76"/>
      <c r="J20" s="76"/>
      <c r="K20" s="76"/>
      <c r="L20" s="77"/>
    </row>
    <row r="21" spans="1:12" x14ac:dyDescent="0.25">
      <c r="A21" s="5">
        <v>43709</v>
      </c>
      <c r="B21" s="1">
        <v>200</v>
      </c>
      <c r="C21" s="1">
        <f>D20+C20-E20</f>
        <v>100</v>
      </c>
      <c r="D21" s="1">
        <v>100</v>
      </c>
      <c r="E21" s="1">
        <f>IF(((D21+C21))&lt;B21,(D21+C21),B21)</f>
        <v>200</v>
      </c>
      <c r="G21" s="75"/>
      <c r="H21" s="76"/>
      <c r="I21" s="76"/>
      <c r="J21" s="76"/>
      <c r="K21" s="76"/>
      <c r="L21" s="77"/>
    </row>
    <row r="22" spans="1:12" x14ac:dyDescent="0.25">
      <c r="G22" s="75"/>
      <c r="H22" s="76"/>
      <c r="I22" s="76"/>
      <c r="J22" s="76"/>
      <c r="K22" s="76"/>
      <c r="L22" s="77"/>
    </row>
    <row r="23" spans="1:12" x14ac:dyDescent="0.25">
      <c r="A23" t="s">
        <v>12</v>
      </c>
      <c r="C23" s="82" t="s">
        <v>22</v>
      </c>
      <c r="D23" s="82"/>
      <c r="E23" s="6">
        <f>-200*'Rate Summary'!C4</f>
        <v>-7.7923999999999989</v>
      </c>
      <c r="G23" s="75"/>
      <c r="H23" s="76"/>
      <c r="I23" s="76"/>
      <c r="J23" s="76"/>
      <c r="K23" s="76"/>
      <c r="L23" s="77"/>
    </row>
    <row r="24" spans="1:12" x14ac:dyDescent="0.25">
      <c r="A24" t="s">
        <v>13</v>
      </c>
      <c r="C24" s="82" t="s">
        <v>11</v>
      </c>
      <c r="D24" s="82"/>
      <c r="E24" s="6">
        <f>-200*'Rate Summary'!C5</f>
        <v>-27.265599999999999</v>
      </c>
      <c r="G24" s="75"/>
      <c r="H24" s="76"/>
      <c r="I24" s="76"/>
      <c r="J24" s="76"/>
      <c r="K24" s="76"/>
      <c r="L24" s="77"/>
    </row>
    <row r="25" spans="1:12" x14ac:dyDescent="0.25">
      <c r="G25" s="75"/>
      <c r="H25" s="76"/>
      <c r="I25" s="76"/>
      <c r="J25" s="76"/>
      <c r="K25" s="76"/>
      <c r="L25" s="77"/>
    </row>
    <row r="26" spans="1:12" ht="18.75" x14ac:dyDescent="0.25">
      <c r="A26" s="13" t="s">
        <v>14</v>
      </c>
      <c r="B26" s="14"/>
      <c r="C26" s="14"/>
      <c r="D26" s="14"/>
      <c r="E26" s="15">
        <f>E23+E24</f>
        <v>-35.058</v>
      </c>
      <c r="G26" s="78"/>
      <c r="H26" s="79"/>
      <c r="I26" s="79"/>
      <c r="J26" s="79"/>
      <c r="K26" s="79"/>
      <c r="L26" s="80"/>
    </row>
    <row r="27" spans="1:12" x14ac:dyDescent="0.25">
      <c r="A27" s="5"/>
    </row>
    <row r="28" spans="1:12" x14ac:dyDescent="0.25">
      <c r="A28" s="5"/>
    </row>
  </sheetData>
  <mergeCells count="5">
    <mergeCell ref="G16:L26"/>
    <mergeCell ref="A9:E12"/>
    <mergeCell ref="C24:D24"/>
    <mergeCell ref="C23:D23"/>
    <mergeCell ref="C16:E1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E32" sqref="E32"/>
    </sheetView>
  </sheetViews>
  <sheetFormatPr defaultRowHeight="15" x14ac:dyDescent="0.25"/>
  <cols>
    <col min="1" max="1" width="19.140625" customWidth="1"/>
    <col min="2" max="2" width="23" style="1" customWidth="1"/>
    <col min="3" max="5" width="16.5703125" style="1" customWidth="1"/>
    <col min="12" max="12" width="1" customWidth="1"/>
  </cols>
  <sheetData>
    <row r="1" spans="1:12" ht="21" x14ac:dyDescent="0.35">
      <c r="A1" s="8" t="s">
        <v>3</v>
      </c>
    </row>
    <row r="2" spans="1:12" x14ac:dyDescent="0.25">
      <c r="A2" s="7" t="s">
        <v>4</v>
      </c>
    </row>
    <row r="4" spans="1:12" x14ac:dyDescent="0.25">
      <c r="A4" t="s">
        <v>5</v>
      </c>
    </row>
    <row r="5" spans="1:12" x14ac:dyDescent="0.25">
      <c r="A5" s="9" t="s">
        <v>6</v>
      </c>
      <c r="E5" s="1">
        <v>1800</v>
      </c>
    </row>
    <row r="6" spans="1:12" x14ac:dyDescent="0.25">
      <c r="A6" s="10" t="s">
        <v>7</v>
      </c>
      <c r="B6" s="11"/>
      <c r="C6" s="11"/>
      <c r="D6" s="11"/>
      <c r="E6" s="11">
        <v>1680</v>
      </c>
    </row>
    <row r="7" spans="1:12" x14ac:dyDescent="0.25">
      <c r="A7" s="12" t="s">
        <v>8</v>
      </c>
      <c r="E7" s="1">
        <f>E5-E6</f>
        <v>120</v>
      </c>
    </row>
    <row r="9" spans="1:12" x14ac:dyDescent="0.25">
      <c r="A9" s="81" t="s">
        <v>9</v>
      </c>
      <c r="B9" s="81"/>
      <c r="C9" s="81"/>
      <c r="D9" s="81"/>
      <c r="E9" s="81"/>
    </row>
    <row r="10" spans="1:12" x14ac:dyDescent="0.25">
      <c r="A10" s="81"/>
      <c r="B10" s="81"/>
      <c r="C10" s="81"/>
      <c r="D10" s="81"/>
      <c r="E10" s="81"/>
    </row>
    <row r="11" spans="1:12" x14ac:dyDescent="0.25">
      <c r="A11" s="81"/>
      <c r="B11" s="81"/>
      <c r="C11" s="81"/>
      <c r="D11" s="81"/>
      <c r="E11" s="81"/>
    </row>
    <row r="12" spans="1:12" x14ac:dyDescent="0.25">
      <c r="A12" s="81"/>
      <c r="B12" s="81"/>
      <c r="C12" s="81"/>
      <c r="D12" s="81"/>
      <c r="E12" s="81"/>
    </row>
    <row r="13" spans="1:12" s="16" customFormat="1" ht="18.75" x14ac:dyDescent="0.3">
      <c r="A13" s="13" t="s">
        <v>10</v>
      </c>
      <c r="B13" s="14"/>
      <c r="C13" s="14"/>
      <c r="D13" s="14"/>
      <c r="E13" s="15">
        <f>E7*0.17</f>
        <v>20.400000000000002</v>
      </c>
    </row>
    <row r="15" spans="1:12" ht="21" x14ac:dyDescent="0.35">
      <c r="A15" s="8" t="s">
        <v>2</v>
      </c>
    </row>
    <row r="16" spans="1:12" ht="18.75" customHeight="1" x14ac:dyDescent="0.25">
      <c r="C16" s="83" t="s">
        <v>16</v>
      </c>
      <c r="D16" s="83"/>
      <c r="E16" s="83"/>
      <c r="G16" s="72" t="s">
        <v>19</v>
      </c>
      <c r="H16" s="73"/>
      <c r="I16" s="73"/>
      <c r="J16" s="73"/>
      <c r="K16" s="73"/>
      <c r="L16" s="74"/>
    </row>
    <row r="17" spans="1:12" s="2" customFormat="1" ht="30" x14ac:dyDescent="0.25">
      <c r="A17" s="3" t="s">
        <v>0</v>
      </c>
      <c r="B17" s="4" t="s">
        <v>1</v>
      </c>
      <c r="C17" s="4" t="s">
        <v>15</v>
      </c>
      <c r="D17" s="4" t="s">
        <v>17</v>
      </c>
      <c r="E17" s="4" t="s">
        <v>18</v>
      </c>
      <c r="G17" s="75"/>
      <c r="H17" s="76"/>
      <c r="I17" s="76"/>
      <c r="J17" s="76"/>
      <c r="K17" s="76"/>
      <c r="L17" s="77"/>
    </row>
    <row r="18" spans="1:12" ht="15" customHeight="1" x14ac:dyDescent="0.25">
      <c r="A18" s="5">
        <v>43617</v>
      </c>
      <c r="B18" s="1">
        <v>100</v>
      </c>
      <c r="C18" s="1">
        <v>0</v>
      </c>
      <c r="D18" s="1">
        <v>200</v>
      </c>
      <c r="E18" s="1">
        <f t="shared" ref="E18:E29" si="0">IF(((D18+C18))&lt;B18,(D18+C18),B18)</f>
        <v>100</v>
      </c>
      <c r="G18" s="75"/>
      <c r="H18" s="76"/>
      <c r="I18" s="76"/>
      <c r="J18" s="76"/>
      <c r="K18" s="76"/>
      <c r="L18" s="77"/>
    </row>
    <row r="19" spans="1:12" x14ac:dyDescent="0.25">
      <c r="A19" s="5">
        <v>43647</v>
      </c>
      <c r="B19" s="1">
        <v>150</v>
      </c>
      <c r="C19" s="1">
        <f t="shared" ref="C19:C29" si="1">D18+C18-E18</f>
        <v>100</v>
      </c>
      <c r="D19" s="1">
        <v>100</v>
      </c>
      <c r="E19" s="1">
        <f t="shared" si="0"/>
        <v>150</v>
      </c>
      <c r="G19" s="75"/>
      <c r="H19" s="76"/>
      <c r="I19" s="76"/>
      <c r="J19" s="76"/>
      <c r="K19" s="76"/>
      <c r="L19" s="77"/>
    </row>
    <row r="20" spans="1:12" x14ac:dyDescent="0.25">
      <c r="A20" s="5">
        <v>43678</v>
      </c>
      <c r="B20" s="1">
        <v>200</v>
      </c>
      <c r="C20" s="1">
        <f t="shared" si="1"/>
        <v>50</v>
      </c>
      <c r="D20" s="1">
        <v>250</v>
      </c>
      <c r="E20" s="1">
        <f t="shared" si="0"/>
        <v>200</v>
      </c>
      <c r="G20" s="75"/>
      <c r="H20" s="76"/>
      <c r="I20" s="76"/>
      <c r="J20" s="76"/>
      <c r="K20" s="76"/>
      <c r="L20" s="77"/>
    </row>
    <row r="21" spans="1:12" x14ac:dyDescent="0.25">
      <c r="A21" s="5">
        <v>43709</v>
      </c>
      <c r="B21" s="1">
        <v>200</v>
      </c>
      <c r="C21" s="1">
        <f t="shared" si="1"/>
        <v>100</v>
      </c>
      <c r="D21" s="1">
        <v>100</v>
      </c>
      <c r="E21" s="1">
        <f t="shared" si="0"/>
        <v>200</v>
      </c>
      <c r="G21" s="75"/>
      <c r="H21" s="76"/>
      <c r="I21" s="76"/>
      <c r="J21" s="76"/>
      <c r="K21" s="76"/>
      <c r="L21" s="77"/>
    </row>
    <row r="22" spans="1:12" x14ac:dyDescent="0.25">
      <c r="A22" s="5">
        <v>43739</v>
      </c>
      <c r="B22" s="1">
        <v>100</v>
      </c>
      <c r="C22" s="1">
        <f t="shared" si="1"/>
        <v>0</v>
      </c>
      <c r="D22" s="1">
        <v>100</v>
      </c>
      <c r="E22" s="1">
        <f t="shared" si="0"/>
        <v>100</v>
      </c>
      <c r="G22" s="75"/>
      <c r="H22" s="76"/>
      <c r="I22" s="76"/>
      <c r="J22" s="76"/>
      <c r="K22" s="76"/>
      <c r="L22" s="77"/>
    </row>
    <row r="23" spans="1:12" x14ac:dyDescent="0.25">
      <c r="A23" s="5">
        <v>43770</v>
      </c>
      <c r="B23" s="1">
        <v>150</v>
      </c>
      <c r="C23" s="1">
        <f t="shared" si="1"/>
        <v>0</v>
      </c>
      <c r="D23" s="1">
        <v>175</v>
      </c>
      <c r="E23" s="1">
        <f t="shared" si="0"/>
        <v>150</v>
      </c>
      <c r="G23" s="75"/>
      <c r="H23" s="76"/>
      <c r="I23" s="76"/>
      <c r="J23" s="76"/>
      <c r="K23" s="76"/>
      <c r="L23" s="77"/>
    </row>
    <row r="24" spans="1:12" x14ac:dyDescent="0.25">
      <c r="A24" s="5">
        <v>43800</v>
      </c>
      <c r="B24" s="1">
        <v>200</v>
      </c>
      <c r="C24" s="1">
        <f t="shared" si="1"/>
        <v>25</v>
      </c>
      <c r="D24" s="1">
        <v>200</v>
      </c>
      <c r="E24" s="1">
        <f t="shared" si="0"/>
        <v>200</v>
      </c>
      <c r="G24" s="75"/>
      <c r="H24" s="76"/>
      <c r="I24" s="76"/>
      <c r="J24" s="76"/>
      <c r="K24" s="76"/>
      <c r="L24" s="77"/>
    </row>
    <row r="25" spans="1:12" x14ac:dyDescent="0.25">
      <c r="A25" s="5">
        <v>43831</v>
      </c>
      <c r="B25" s="1">
        <v>200</v>
      </c>
      <c r="C25" s="1">
        <f t="shared" si="1"/>
        <v>25</v>
      </c>
      <c r="D25" s="1">
        <v>200</v>
      </c>
      <c r="E25" s="1">
        <f t="shared" si="0"/>
        <v>200</v>
      </c>
      <c r="G25" s="75"/>
      <c r="H25" s="76"/>
      <c r="I25" s="76"/>
      <c r="J25" s="76"/>
      <c r="K25" s="76"/>
      <c r="L25" s="77"/>
    </row>
    <row r="26" spans="1:12" x14ac:dyDescent="0.25">
      <c r="A26" s="5">
        <v>43862</v>
      </c>
      <c r="B26" s="1">
        <v>225</v>
      </c>
      <c r="C26" s="1">
        <f t="shared" si="1"/>
        <v>25</v>
      </c>
      <c r="D26" s="1">
        <v>225</v>
      </c>
      <c r="E26" s="1">
        <f t="shared" si="0"/>
        <v>225</v>
      </c>
      <c r="G26" s="78"/>
      <c r="H26" s="79"/>
      <c r="I26" s="79"/>
      <c r="J26" s="79"/>
      <c r="K26" s="79"/>
      <c r="L26" s="80"/>
    </row>
    <row r="27" spans="1:12" x14ac:dyDescent="0.25">
      <c r="A27" s="5">
        <v>43891</v>
      </c>
      <c r="B27" s="1">
        <v>200</v>
      </c>
      <c r="C27" s="1">
        <f t="shared" si="1"/>
        <v>25</v>
      </c>
      <c r="D27" s="1">
        <v>200</v>
      </c>
      <c r="E27" s="1">
        <f t="shared" si="0"/>
        <v>200</v>
      </c>
    </row>
    <row r="28" spans="1:12" x14ac:dyDescent="0.25">
      <c r="A28" s="5">
        <v>43922</v>
      </c>
      <c r="B28" s="1">
        <v>150</v>
      </c>
      <c r="C28" s="1">
        <f t="shared" si="1"/>
        <v>25</v>
      </c>
      <c r="D28" s="1">
        <v>175</v>
      </c>
      <c r="E28" s="1">
        <f t="shared" si="0"/>
        <v>150</v>
      </c>
    </row>
    <row r="29" spans="1:12" x14ac:dyDescent="0.25">
      <c r="A29" s="5">
        <v>43952</v>
      </c>
      <c r="B29" s="1">
        <v>120</v>
      </c>
      <c r="C29" s="1">
        <f t="shared" si="1"/>
        <v>50</v>
      </c>
      <c r="D29" s="1">
        <v>150</v>
      </c>
      <c r="E29" s="1">
        <f t="shared" si="0"/>
        <v>120</v>
      </c>
    </row>
    <row r="31" spans="1:12" x14ac:dyDescent="0.25">
      <c r="A31" t="s">
        <v>12</v>
      </c>
      <c r="C31" s="82" t="s">
        <v>22</v>
      </c>
      <c r="D31" s="82"/>
      <c r="E31" s="6">
        <f>-120*0.02</f>
        <v>-2.4</v>
      </c>
    </row>
    <row r="32" spans="1:12" x14ac:dyDescent="0.25">
      <c r="A32" t="s">
        <v>13</v>
      </c>
      <c r="C32" s="82" t="s">
        <v>23</v>
      </c>
      <c r="D32" s="82"/>
      <c r="E32" s="6">
        <f>-120*0.144971</f>
        <v>-17.396519999999999</v>
      </c>
    </row>
    <row r="33" spans="1:5" x14ac:dyDescent="0.25">
      <c r="A33" t="s">
        <v>20</v>
      </c>
      <c r="C33" s="82" t="s">
        <v>21</v>
      </c>
      <c r="D33" s="82"/>
      <c r="E33" s="6">
        <f>80*-0.0455</f>
        <v>-3.6399999999999997</v>
      </c>
    </row>
    <row r="35" spans="1:5" ht="18.75" x14ac:dyDescent="0.25">
      <c r="A35" s="13" t="s">
        <v>14</v>
      </c>
      <c r="B35" s="14"/>
      <c r="C35" s="14"/>
      <c r="D35" s="14"/>
      <c r="E35" s="15">
        <f>E31+E32+E33</f>
        <v>-23.436519999999998</v>
      </c>
    </row>
    <row r="36" spans="1:5" x14ac:dyDescent="0.25">
      <c r="A36" s="5"/>
    </row>
    <row r="37" spans="1:5" x14ac:dyDescent="0.25">
      <c r="A37" s="5"/>
    </row>
  </sheetData>
  <mergeCells count="6">
    <mergeCell ref="C33:D33"/>
    <mergeCell ref="A9:E12"/>
    <mergeCell ref="C16:E16"/>
    <mergeCell ref="G16:L26"/>
    <mergeCell ref="C31:D31"/>
    <mergeCell ref="C32:D3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zoomScaleNormal="100" workbookViewId="0">
      <pane ySplit="3" topLeftCell="A4" activePane="bottomLeft" state="frozen"/>
      <selection pane="bottomLeft" activeCell="E17" sqref="E17"/>
    </sheetView>
  </sheetViews>
  <sheetFormatPr defaultRowHeight="15" x14ac:dyDescent="0.25"/>
  <cols>
    <col min="1" max="1" width="8.28515625" customWidth="1"/>
    <col min="2" max="2" width="11.28515625" customWidth="1"/>
    <col min="3" max="11" width="14.85546875" customWidth="1"/>
    <col min="12" max="12" width="15.85546875" customWidth="1"/>
    <col min="13" max="17" width="14.85546875" customWidth="1"/>
  </cols>
  <sheetData>
    <row r="1" spans="1:17" ht="21.75" thickBot="1" x14ac:dyDescent="0.4">
      <c r="Q1" s="71">
        <v>44470</v>
      </c>
    </row>
    <row r="2" spans="1:17" ht="19.5" thickBot="1" x14ac:dyDescent="0.35">
      <c r="A2" s="84" t="s">
        <v>24</v>
      </c>
      <c r="B2" s="85"/>
      <c r="C2" s="85"/>
      <c r="D2" s="85"/>
      <c r="E2" s="85"/>
      <c r="F2" s="85"/>
      <c r="G2" s="85"/>
      <c r="H2" s="85"/>
      <c r="I2" s="85"/>
      <c r="J2" s="85"/>
      <c r="K2" s="85"/>
      <c r="L2" s="85"/>
      <c r="M2" s="85"/>
      <c r="N2" s="85"/>
      <c r="O2" s="85"/>
      <c r="P2" s="85"/>
      <c r="Q2" s="88"/>
    </row>
    <row r="3" spans="1:17" ht="103.5" thickBot="1" x14ac:dyDescent="0.3">
      <c r="A3" s="17"/>
      <c r="B3" s="18"/>
      <c r="C3" s="19" t="s">
        <v>25</v>
      </c>
      <c r="D3" s="20" t="s">
        <v>26</v>
      </c>
      <c r="E3" s="19" t="s">
        <v>27</v>
      </c>
      <c r="F3" s="19" t="s">
        <v>28</v>
      </c>
      <c r="G3" s="21" t="s">
        <v>29</v>
      </c>
      <c r="H3" s="19" t="s">
        <v>30</v>
      </c>
      <c r="I3" s="19" t="s">
        <v>31</v>
      </c>
      <c r="J3" s="19" t="s">
        <v>32</v>
      </c>
      <c r="K3" s="21" t="s">
        <v>33</v>
      </c>
      <c r="L3" s="19" t="s">
        <v>34</v>
      </c>
      <c r="M3" s="22" t="s">
        <v>35</v>
      </c>
      <c r="N3" s="19" t="s">
        <v>36</v>
      </c>
      <c r="O3" s="21" t="s">
        <v>37</v>
      </c>
      <c r="P3" s="19" t="s">
        <v>38</v>
      </c>
      <c r="Q3" s="19" t="s">
        <v>39</v>
      </c>
    </row>
    <row r="4" spans="1:17" x14ac:dyDescent="0.25">
      <c r="A4" s="23" t="s">
        <v>40</v>
      </c>
      <c r="B4" s="24" t="s">
        <v>41</v>
      </c>
      <c r="C4" s="25">
        <v>3.8961999999999997E-2</v>
      </c>
      <c r="D4" s="25">
        <v>4.8551000000000004E-2</v>
      </c>
      <c r="E4" s="25">
        <v>4.1022000000000003E-2</v>
      </c>
      <c r="F4" s="25">
        <v>5.3512999999999998E-2</v>
      </c>
      <c r="G4" s="25">
        <v>4.2450000000000005E-3</v>
      </c>
      <c r="H4" s="25">
        <v>3.5299999999999997E-3</v>
      </c>
      <c r="I4" s="25">
        <v>1.183E-3</v>
      </c>
      <c r="J4" s="25">
        <v>1.343E-3</v>
      </c>
      <c r="K4" s="25">
        <v>1.843E-3</v>
      </c>
      <c r="L4" s="25">
        <v>1.8339999999999997E-3</v>
      </c>
      <c r="M4" s="25">
        <v>2.284E-3</v>
      </c>
      <c r="N4" s="25">
        <v>0.10159699999999999</v>
      </c>
      <c r="O4" s="25">
        <v>9.6800000000000011E-3</v>
      </c>
      <c r="P4" s="25">
        <v>7.8239999999999994E-3</v>
      </c>
      <c r="Q4" s="25">
        <v>1.0159E-2</v>
      </c>
    </row>
    <row r="5" spans="1:17" ht="15.75" thickBot="1" x14ac:dyDescent="0.3">
      <c r="A5" s="26"/>
      <c r="B5" s="27" t="s">
        <v>42</v>
      </c>
      <c r="C5" s="28">
        <v>0.136328</v>
      </c>
      <c r="D5" s="28">
        <v>0.101964</v>
      </c>
      <c r="E5" s="28">
        <v>0.151028</v>
      </c>
      <c r="F5" s="28">
        <v>5.0375000000000003E-2</v>
      </c>
      <c r="G5" s="28">
        <v>5.0597999999999997E-2</v>
      </c>
      <c r="H5" s="28">
        <v>5.1771999999999999E-2</v>
      </c>
      <c r="I5" s="28">
        <v>5.1282000000000001E-2</v>
      </c>
      <c r="J5" s="28">
        <v>3.2243000000000001E-2</v>
      </c>
      <c r="K5" s="28">
        <v>3.0762000000000001E-2</v>
      </c>
      <c r="L5" s="28">
        <v>3.0165999999999998E-2</v>
      </c>
      <c r="M5" s="28">
        <v>2.4282000000000001E-2</v>
      </c>
      <c r="N5" s="28">
        <v>0.12590499999999999</v>
      </c>
      <c r="O5" s="28">
        <v>4.6962999999999998E-2</v>
      </c>
      <c r="P5" s="28">
        <v>4.6962999999999998E-2</v>
      </c>
      <c r="Q5" s="28">
        <v>4.6962999999999998E-2</v>
      </c>
    </row>
    <row r="6" spans="1:17" x14ac:dyDescent="0.25">
      <c r="A6" s="29" t="s">
        <v>43</v>
      </c>
      <c r="B6" s="30" t="s">
        <v>44</v>
      </c>
      <c r="C6" s="31">
        <v>3.0453000000000001E-2</v>
      </c>
      <c r="D6" s="31">
        <v>1.8744000000000004E-2</v>
      </c>
      <c r="E6" s="31">
        <v>1.2036000000000002E-2</v>
      </c>
      <c r="F6" s="31">
        <v>5.3512999999999998E-2</v>
      </c>
      <c r="G6" s="31">
        <v>4.2450000000000005E-3</v>
      </c>
      <c r="H6" s="31">
        <v>8.5510000000000013E-3</v>
      </c>
      <c r="I6" s="31">
        <v>1.183E-3</v>
      </c>
      <c r="J6" s="31">
        <v>1.343E-3</v>
      </c>
      <c r="K6" s="31">
        <v>1.843E-3</v>
      </c>
      <c r="L6" s="31">
        <v>1.8339999999999997E-3</v>
      </c>
      <c r="M6" s="31">
        <v>2.284E-3</v>
      </c>
      <c r="N6" s="31">
        <v>2.9499000000000004E-2</v>
      </c>
      <c r="O6" s="31">
        <v>9.6800000000000011E-3</v>
      </c>
      <c r="P6" s="31">
        <v>7.8239999999999994E-3</v>
      </c>
      <c r="Q6" s="31">
        <v>1.0159E-2</v>
      </c>
    </row>
    <row r="7" spans="1:17" ht="15.75" thickBot="1" x14ac:dyDescent="0.3">
      <c r="A7" s="32"/>
      <c r="B7" s="33" t="s">
        <v>42</v>
      </c>
      <c r="C7" s="34">
        <v>0.12297</v>
      </c>
      <c r="D7" s="34">
        <v>9.0577999999999992E-2</v>
      </c>
      <c r="E7" s="34">
        <v>0.127194</v>
      </c>
      <c r="F7" s="34">
        <v>3.9596000000000006E-2</v>
      </c>
      <c r="G7" s="34">
        <v>4.0898000000000004E-2</v>
      </c>
      <c r="H7" s="34">
        <v>4.0041999999999994E-2</v>
      </c>
      <c r="I7" s="34">
        <v>3.9758000000000002E-2</v>
      </c>
      <c r="J7" s="34">
        <v>3.8254000000000003E-2</v>
      </c>
      <c r="K7" s="34">
        <v>3.6834000000000006E-2</v>
      </c>
      <c r="L7" s="34">
        <v>3.5989E-2</v>
      </c>
      <c r="M7" s="34">
        <v>2.9669999999999998E-2</v>
      </c>
      <c r="N7" s="34">
        <v>0.11313599999999999</v>
      </c>
      <c r="O7" s="34">
        <v>3.8293999999999995E-2</v>
      </c>
      <c r="P7" s="34">
        <v>3.8293999999999995E-2</v>
      </c>
      <c r="Q7" s="34">
        <v>3.8293999999999995E-2</v>
      </c>
    </row>
    <row r="8" spans="1:17" ht="21" customHeight="1" x14ac:dyDescent="0.25">
      <c r="A8" s="89" t="s">
        <v>45</v>
      </c>
      <c r="B8" s="90"/>
      <c r="C8" s="91"/>
      <c r="D8" s="35"/>
      <c r="E8" s="35"/>
      <c r="F8" s="35"/>
      <c r="G8" s="35"/>
      <c r="H8" s="35"/>
      <c r="I8" s="35"/>
      <c r="J8" s="35"/>
      <c r="K8" s="35"/>
      <c r="L8" s="35"/>
      <c r="M8" s="35"/>
      <c r="N8" s="35"/>
      <c r="O8" s="35"/>
      <c r="P8" s="35"/>
      <c r="Q8" s="35"/>
    </row>
    <row r="9" spans="1:17" x14ac:dyDescent="0.25">
      <c r="A9" s="92" t="s">
        <v>46</v>
      </c>
      <c r="B9" s="93"/>
      <c r="C9" s="94"/>
      <c r="D9" s="36"/>
      <c r="E9" s="36"/>
      <c r="F9" s="36"/>
      <c r="G9" s="36"/>
      <c r="H9" s="36"/>
      <c r="I9" s="36"/>
      <c r="J9" s="36"/>
      <c r="K9" s="36"/>
      <c r="L9" s="36"/>
      <c r="M9" s="36"/>
      <c r="N9" s="36"/>
      <c r="O9" s="36"/>
      <c r="P9" s="36"/>
      <c r="Q9" s="36"/>
    </row>
    <row r="10" spans="1:17" x14ac:dyDescent="0.25">
      <c r="A10" s="95" t="s">
        <v>47</v>
      </c>
      <c r="B10" s="96"/>
      <c r="C10" s="97"/>
      <c r="D10" s="36"/>
      <c r="E10" s="36"/>
      <c r="F10" s="36"/>
      <c r="G10" s="36"/>
      <c r="H10" s="36"/>
      <c r="I10" s="36"/>
      <c r="J10" s="36"/>
      <c r="K10" s="36"/>
      <c r="L10" s="36"/>
      <c r="M10" s="36"/>
      <c r="N10" s="36"/>
      <c r="O10" s="36"/>
      <c r="P10" s="36"/>
      <c r="Q10" s="36"/>
    </row>
    <row r="11" spans="1:17" ht="15.75" thickBot="1" x14ac:dyDescent="0.3">
      <c r="A11" s="98" t="s">
        <v>48</v>
      </c>
      <c r="B11" s="99"/>
      <c r="C11" s="100"/>
      <c r="D11" s="36"/>
      <c r="E11" s="36"/>
      <c r="F11" s="36"/>
      <c r="G11" s="36"/>
      <c r="H11" s="36"/>
      <c r="I11" s="36"/>
      <c r="J11" s="36"/>
      <c r="K11" s="36"/>
      <c r="L11" s="36"/>
      <c r="M11" s="36"/>
      <c r="N11" s="36"/>
      <c r="O11" s="36"/>
      <c r="P11" s="36"/>
      <c r="Q11" s="36"/>
    </row>
    <row r="12" spans="1:17" ht="19.5" thickBot="1" x14ac:dyDescent="0.35">
      <c r="A12" s="84" t="s">
        <v>49</v>
      </c>
      <c r="B12" s="85"/>
      <c r="C12" s="85"/>
      <c r="D12" s="85"/>
      <c r="E12" s="85"/>
      <c r="F12" s="85"/>
      <c r="G12" s="85"/>
      <c r="H12" s="86"/>
      <c r="I12" s="85"/>
      <c r="J12" s="86"/>
      <c r="K12" s="86"/>
      <c r="L12" s="86"/>
      <c r="M12" s="86"/>
      <c r="N12" s="86"/>
      <c r="O12" s="86"/>
      <c r="P12" s="86"/>
      <c r="Q12" s="87"/>
    </row>
    <row r="13" spans="1:17" ht="103.5" thickBot="1" x14ac:dyDescent="0.3">
      <c r="A13" s="17" t="s">
        <v>66</v>
      </c>
      <c r="B13" s="18">
        <v>1.0662499999999999</v>
      </c>
      <c r="C13" s="19" t="s">
        <v>25</v>
      </c>
      <c r="D13" s="20" t="s">
        <v>26</v>
      </c>
      <c r="E13" s="19" t="s">
        <v>27</v>
      </c>
      <c r="F13" s="19" t="s">
        <v>28</v>
      </c>
      <c r="G13" s="21" t="s">
        <v>29</v>
      </c>
      <c r="H13" s="19" t="s">
        <v>30</v>
      </c>
      <c r="I13" s="19" t="s">
        <v>31</v>
      </c>
      <c r="J13" s="19" t="s">
        <v>32</v>
      </c>
      <c r="K13" s="21" t="s">
        <v>33</v>
      </c>
      <c r="L13" s="19" t="s">
        <v>34</v>
      </c>
      <c r="M13" s="22" t="s">
        <v>35</v>
      </c>
      <c r="N13" s="19" t="s">
        <v>36</v>
      </c>
      <c r="O13" s="21" t="s">
        <v>37</v>
      </c>
      <c r="P13" s="19" t="s">
        <v>38</v>
      </c>
      <c r="Q13" s="19" t="s">
        <v>39</v>
      </c>
    </row>
    <row r="14" spans="1:17" s="40" customFormat="1" ht="30" customHeight="1" x14ac:dyDescent="0.25">
      <c r="A14" s="111" t="s">
        <v>50</v>
      </c>
      <c r="B14" s="112"/>
      <c r="C14" s="37">
        <v>4.4061999999999997E-2</v>
      </c>
      <c r="D14" s="37">
        <v>5.4654000000000001E-2</v>
      </c>
      <c r="E14" s="38">
        <v>4.4986999999999999E-2</v>
      </c>
      <c r="F14" s="37">
        <v>5.1055999999999997E-2</v>
      </c>
      <c r="G14" s="37">
        <v>1.7880000000000001E-3</v>
      </c>
      <c r="H14" s="38">
        <v>3.2339999999999999E-3</v>
      </c>
      <c r="I14" s="39">
        <v>0</v>
      </c>
      <c r="J14" s="39">
        <v>0</v>
      </c>
      <c r="K14" s="39">
        <v>0</v>
      </c>
      <c r="L14" s="39">
        <v>0</v>
      </c>
      <c r="M14" s="39">
        <v>0</v>
      </c>
      <c r="N14" s="39">
        <v>0.102968</v>
      </c>
      <c r="O14" s="39">
        <v>7.2230000000000003E-3</v>
      </c>
      <c r="P14" s="39">
        <v>7.2110000000000004E-3</v>
      </c>
      <c r="Q14" s="39">
        <v>7.7019999999999996E-3</v>
      </c>
    </row>
    <row r="15" spans="1:17" x14ac:dyDescent="0.25">
      <c r="A15" s="41" t="s">
        <v>51</v>
      </c>
      <c r="B15" s="42"/>
      <c r="C15" s="43">
        <v>4.2619999999999998E-2</v>
      </c>
      <c r="D15" s="43">
        <v>5.2880000000000003E-2</v>
      </c>
      <c r="E15" s="45" t="s">
        <v>52</v>
      </c>
      <c r="F15" s="45" t="s">
        <v>52</v>
      </c>
      <c r="G15" s="45" t="s">
        <v>52</v>
      </c>
      <c r="H15" s="45" t="s">
        <v>52</v>
      </c>
      <c r="I15" s="45" t="s">
        <v>52</v>
      </c>
      <c r="J15" s="45" t="s">
        <v>52</v>
      </c>
      <c r="K15" s="45" t="s">
        <v>52</v>
      </c>
      <c r="L15" s="45" t="s">
        <v>52</v>
      </c>
      <c r="M15" s="45" t="s">
        <v>52</v>
      </c>
      <c r="N15" s="45" t="s">
        <v>52</v>
      </c>
      <c r="O15" s="45" t="s">
        <v>52</v>
      </c>
      <c r="P15" s="45" t="s">
        <v>52</v>
      </c>
      <c r="Q15" s="45" t="s">
        <v>52</v>
      </c>
    </row>
    <row r="16" spans="1:17" x14ac:dyDescent="0.25">
      <c r="A16" s="41" t="s">
        <v>53</v>
      </c>
      <c r="B16" s="46"/>
      <c r="C16" s="43">
        <v>4.6693999999999999E-2</v>
      </c>
      <c r="D16" s="44">
        <v>5.8104000000000003E-2</v>
      </c>
      <c r="E16" s="45" t="s">
        <v>52</v>
      </c>
      <c r="F16" s="45" t="s">
        <v>52</v>
      </c>
      <c r="G16" s="45" t="s">
        <v>52</v>
      </c>
      <c r="H16" s="45" t="s">
        <v>52</v>
      </c>
      <c r="I16" s="45" t="s">
        <v>52</v>
      </c>
      <c r="J16" s="45" t="s">
        <v>52</v>
      </c>
      <c r="K16" s="45" t="s">
        <v>52</v>
      </c>
      <c r="L16" s="45" t="s">
        <v>52</v>
      </c>
      <c r="M16" s="45" t="s">
        <v>52</v>
      </c>
      <c r="N16" s="45" t="s">
        <v>52</v>
      </c>
      <c r="O16" s="45" t="s">
        <v>52</v>
      </c>
      <c r="P16" s="45" t="s">
        <v>52</v>
      </c>
      <c r="Q16" s="45" t="s">
        <v>52</v>
      </c>
    </row>
    <row r="17" spans="1:17" x14ac:dyDescent="0.25">
      <c r="A17" s="41" t="s">
        <v>54</v>
      </c>
      <c r="B17" s="46"/>
      <c r="C17" s="45" t="s">
        <v>52</v>
      </c>
      <c r="D17" s="45" t="s">
        <v>52</v>
      </c>
      <c r="E17" s="43">
        <v>7.6674999999999993E-2</v>
      </c>
      <c r="F17" s="45" t="s">
        <v>52</v>
      </c>
      <c r="G17" s="45" t="s">
        <v>52</v>
      </c>
      <c r="H17" s="45" t="s">
        <v>52</v>
      </c>
      <c r="I17" s="47">
        <v>0</v>
      </c>
      <c r="J17" s="47">
        <v>0</v>
      </c>
      <c r="K17" s="47">
        <v>0</v>
      </c>
      <c r="L17" s="45" t="s">
        <v>52</v>
      </c>
      <c r="M17" s="45" t="s">
        <v>52</v>
      </c>
      <c r="N17" s="45" t="s">
        <v>52</v>
      </c>
      <c r="O17" s="45" t="s">
        <v>52</v>
      </c>
      <c r="P17" s="45" t="s">
        <v>52</v>
      </c>
      <c r="Q17" s="45" t="s">
        <v>52</v>
      </c>
    </row>
    <row r="18" spans="1:17" x14ac:dyDescent="0.25">
      <c r="A18" s="41" t="s">
        <v>55</v>
      </c>
      <c r="B18" s="46"/>
      <c r="C18" s="45" t="s">
        <v>52</v>
      </c>
      <c r="D18" s="45" t="s">
        <v>52</v>
      </c>
      <c r="E18" s="44">
        <v>1.6001000000000001E-2</v>
      </c>
      <c r="F18" s="45" t="s">
        <v>52</v>
      </c>
      <c r="G18" s="45" t="s">
        <v>52</v>
      </c>
      <c r="H18" s="45" t="s">
        <v>52</v>
      </c>
      <c r="I18" s="47">
        <v>0</v>
      </c>
      <c r="J18" s="47">
        <v>0</v>
      </c>
      <c r="K18" s="47">
        <v>0</v>
      </c>
      <c r="L18" s="45" t="s">
        <v>52</v>
      </c>
      <c r="M18" s="45" t="s">
        <v>52</v>
      </c>
      <c r="N18" s="45" t="s">
        <v>52</v>
      </c>
      <c r="O18" s="45" t="s">
        <v>52</v>
      </c>
      <c r="P18" s="45" t="s">
        <v>52</v>
      </c>
      <c r="Q18" s="45" t="s">
        <v>52</v>
      </c>
    </row>
    <row r="19" spans="1:17" s="40" customFormat="1" ht="30" customHeight="1" x14ac:dyDescent="0.25">
      <c r="A19" s="113" t="s">
        <v>56</v>
      </c>
      <c r="B19" s="114"/>
      <c r="C19" s="48">
        <v>3.5553000000000001E-2</v>
      </c>
      <c r="D19" s="48">
        <v>2.4847000000000001E-2</v>
      </c>
      <c r="E19" s="48">
        <v>1.6001000000000001E-2</v>
      </c>
      <c r="F19" s="48">
        <v>5.1055999999999997E-2</v>
      </c>
      <c r="G19" s="48">
        <v>1.7880000000000001E-3</v>
      </c>
      <c r="H19" s="48">
        <v>8.2550000000000002E-3</v>
      </c>
      <c r="I19" s="49">
        <v>0</v>
      </c>
      <c r="J19" s="49">
        <v>0</v>
      </c>
      <c r="K19" s="49">
        <v>0</v>
      </c>
      <c r="L19" s="49">
        <v>0</v>
      </c>
      <c r="M19" s="49">
        <v>0</v>
      </c>
      <c r="N19" s="49">
        <v>3.0870000000000002E-2</v>
      </c>
      <c r="O19" s="49">
        <v>7.2230000000000003E-3</v>
      </c>
      <c r="P19" s="49">
        <v>7.2110000000000004E-3</v>
      </c>
      <c r="Q19" s="49">
        <v>7.7019999999999996E-3</v>
      </c>
    </row>
    <row r="20" spans="1:17" x14ac:dyDescent="0.25">
      <c r="A20" s="41" t="s">
        <v>51</v>
      </c>
      <c r="B20" s="50"/>
      <c r="C20" s="44">
        <v>3.5553000000000001E-2</v>
      </c>
      <c r="D20" s="44">
        <v>3.5436000000000002E-2</v>
      </c>
      <c r="E20" s="45" t="s">
        <v>52</v>
      </c>
      <c r="F20" s="45" t="s">
        <v>52</v>
      </c>
      <c r="G20" s="45" t="s">
        <v>52</v>
      </c>
      <c r="H20" s="45" t="s">
        <v>52</v>
      </c>
      <c r="I20" s="45" t="s">
        <v>52</v>
      </c>
      <c r="J20" s="45" t="s">
        <v>52</v>
      </c>
      <c r="K20" s="45" t="s">
        <v>52</v>
      </c>
      <c r="L20" s="45" t="s">
        <v>52</v>
      </c>
      <c r="M20" s="45" t="s">
        <v>52</v>
      </c>
      <c r="N20" s="45" t="s">
        <v>52</v>
      </c>
      <c r="O20" s="45" t="s">
        <v>52</v>
      </c>
      <c r="P20" s="45" t="s">
        <v>52</v>
      </c>
      <c r="Q20" s="45" t="s">
        <v>52</v>
      </c>
    </row>
    <row r="21" spans="1:17" x14ac:dyDescent="0.25">
      <c r="A21" s="41" t="s">
        <v>53</v>
      </c>
      <c r="B21" s="50"/>
      <c r="C21" s="44">
        <v>3.5553000000000001E-2</v>
      </c>
      <c r="D21" s="43">
        <v>1.6670000000000001E-2</v>
      </c>
      <c r="E21" s="45" t="s">
        <v>52</v>
      </c>
      <c r="F21" s="45" t="s">
        <v>52</v>
      </c>
      <c r="G21" s="45" t="s">
        <v>52</v>
      </c>
      <c r="H21" s="45" t="s">
        <v>52</v>
      </c>
      <c r="I21" s="45" t="s">
        <v>52</v>
      </c>
      <c r="J21" s="45" t="s">
        <v>52</v>
      </c>
      <c r="K21" s="45" t="s">
        <v>52</v>
      </c>
      <c r="L21" s="45" t="s">
        <v>52</v>
      </c>
      <c r="M21" s="45" t="s">
        <v>52</v>
      </c>
      <c r="N21" s="45" t="s">
        <v>52</v>
      </c>
      <c r="O21" s="45" t="s">
        <v>52</v>
      </c>
      <c r="P21" s="45" t="s">
        <v>52</v>
      </c>
      <c r="Q21" s="45" t="s">
        <v>52</v>
      </c>
    </row>
    <row r="22" spans="1:17" x14ac:dyDescent="0.25">
      <c r="A22" s="41" t="s">
        <v>57</v>
      </c>
      <c r="B22" s="50"/>
      <c r="C22" s="45" t="s">
        <v>52</v>
      </c>
      <c r="D22" s="45" t="s">
        <v>52</v>
      </c>
      <c r="E22" s="44">
        <v>1.6001000000000001E-2</v>
      </c>
      <c r="F22" s="45" t="s">
        <v>52</v>
      </c>
      <c r="G22" s="45" t="s">
        <v>52</v>
      </c>
      <c r="H22" s="45" t="s">
        <v>52</v>
      </c>
      <c r="I22" s="47">
        <v>0</v>
      </c>
      <c r="J22" s="47">
        <v>0</v>
      </c>
      <c r="K22" s="47">
        <v>0</v>
      </c>
      <c r="L22" s="45" t="s">
        <v>52</v>
      </c>
      <c r="M22" s="45" t="s">
        <v>52</v>
      </c>
      <c r="N22" s="45" t="s">
        <v>52</v>
      </c>
      <c r="O22" s="45" t="s">
        <v>52</v>
      </c>
      <c r="P22" s="45" t="s">
        <v>52</v>
      </c>
      <c r="Q22" s="45" t="s">
        <v>52</v>
      </c>
    </row>
    <row r="23" spans="1:17" x14ac:dyDescent="0.25">
      <c r="A23" s="41" t="s">
        <v>58</v>
      </c>
      <c r="B23" s="50"/>
      <c r="C23" s="45" t="s">
        <v>52</v>
      </c>
      <c r="D23" s="45" t="s">
        <v>52</v>
      </c>
      <c r="E23" s="44">
        <v>1.6001000000000001E-2</v>
      </c>
      <c r="F23" s="45" t="s">
        <v>52</v>
      </c>
      <c r="G23" s="45" t="s">
        <v>52</v>
      </c>
      <c r="H23" s="45" t="s">
        <v>52</v>
      </c>
      <c r="I23" s="47">
        <v>0</v>
      </c>
      <c r="J23" s="47">
        <v>0</v>
      </c>
      <c r="K23" s="47">
        <v>0</v>
      </c>
      <c r="L23" s="45" t="s">
        <v>52</v>
      </c>
      <c r="M23" s="45" t="s">
        <v>52</v>
      </c>
      <c r="N23" s="45" t="s">
        <v>52</v>
      </c>
      <c r="O23" s="45" t="s">
        <v>52</v>
      </c>
      <c r="P23" s="45" t="s">
        <v>52</v>
      </c>
      <c r="Q23" s="45" t="s">
        <v>52</v>
      </c>
    </row>
    <row r="24" spans="1:17" x14ac:dyDescent="0.25">
      <c r="A24" s="115" t="s">
        <v>59</v>
      </c>
      <c r="B24" s="116"/>
      <c r="C24" s="63">
        <v>2.5999999999999998E-5</v>
      </c>
      <c r="D24" s="52">
        <v>2.5999999999999998E-5</v>
      </c>
      <c r="E24" s="52">
        <v>2.5999999999999998E-5</v>
      </c>
      <c r="F24" s="63">
        <v>2.5999999999999998E-5</v>
      </c>
      <c r="G24" s="52">
        <v>2.5999999999999998E-5</v>
      </c>
      <c r="H24" s="52">
        <v>2.5999999999999998E-5</v>
      </c>
      <c r="I24" s="52">
        <v>2.5999999999999998E-5</v>
      </c>
      <c r="J24" s="52">
        <v>2.5999999999999998E-5</v>
      </c>
      <c r="K24" s="63">
        <v>2.5999999999999998E-5</v>
      </c>
      <c r="L24" s="63">
        <v>2.5000000000000001E-5</v>
      </c>
      <c r="M24" s="63">
        <v>2.5000000000000001E-5</v>
      </c>
      <c r="N24" s="52">
        <v>2.5999999999999998E-5</v>
      </c>
      <c r="O24" s="52">
        <v>2.5999999999999998E-5</v>
      </c>
      <c r="P24" s="52">
        <v>2.5999999999999998E-5</v>
      </c>
      <c r="Q24" s="52">
        <v>2.5999999999999998E-5</v>
      </c>
    </row>
    <row r="25" spans="1:17" x14ac:dyDescent="0.25">
      <c r="A25" s="115" t="s">
        <v>60</v>
      </c>
      <c r="B25" s="116"/>
      <c r="C25" s="63">
        <v>9.1000000000000003E-5</v>
      </c>
      <c r="D25" s="52">
        <v>9.1000000000000003E-5</v>
      </c>
      <c r="E25" s="52">
        <v>9.1000000000000003E-5</v>
      </c>
      <c r="F25" s="52">
        <v>9.1000000000000003E-5</v>
      </c>
      <c r="G25" s="52">
        <v>9.1000000000000003E-5</v>
      </c>
      <c r="H25" s="52">
        <v>9.1000000000000003E-5</v>
      </c>
      <c r="I25" s="52">
        <v>9.1000000000000003E-5</v>
      </c>
      <c r="J25" s="52">
        <v>9.1000000000000003E-5</v>
      </c>
      <c r="K25" s="52">
        <v>9.1000000000000003E-5</v>
      </c>
      <c r="L25" s="52">
        <v>9.1000000000000003E-5</v>
      </c>
      <c r="M25" s="52">
        <v>9.1000000000000003E-5</v>
      </c>
      <c r="N25" s="52">
        <v>9.1000000000000003E-5</v>
      </c>
      <c r="O25" s="52">
        <v>9.1000000000000003E-5</v>
      </c>
      <c r="P25" s="52">
        <v>9.1000000000000003E-5</v>
      </c>
      <c r="Q25" s="52">
        <v>9.1000000000000003E-5</v>
      </c>
    </row>
    <row r="26" spans="1:17" x14ac:dyDescent="0.25">
      <c r="A26" s="115" t="s">
        <v>61</v>
      </c>
      <c r="B26" s="116"/>
      <c r="C26" s="66">
        <v>2.3400000000000001E-3</v>
      </c>
      <c r="D26" s="67">
        <v>2.3400000000000001E-3</v>
      </c>
      <c r="E26" s="67">
        <v>2.3400000000000001E-3</v>
      </c>
      <c r="F26" s="67">
        <v>2.3400000000000001E-3</v>
      </c>
      <c r="G26" s="67">
        <v>2.3400000000000001E-3</v>
      </c>
      <c r="H26" s="67">
        <v>2.3400000000000001E-3</v>
      </c>
      <c r="I26" s="67">
        <v>2.3400000000000001E-3</v>
      </c>
      <c r="J26" s="67">
        <v>2.3400000000000001E-3</v>
      </c>
      <c r="K26" s="67">
        <v>2.3400000000000001E-3</v>
      </c>
      <c r="L26" s="67">
        <v>2.3400000000000001E-3</v>
      </c>
      <c r="M26" s="67">
        <v>2.3400000000000001E-3</v>
      </c>
      <c r="N26" s="67">
        <v>2.3400000000000001E-3</v>
      </c>
      <c r="O26" s="67">
        <v>2.3400000000000001E-3</v>
      </c>
      <c r="P26" s="67">
        <v>2.3400000000000001E-3</v>
      </c>
      <c r="Q26" s="67">
        <v>2.3400000000000001E-3</v>
      </c>
    </row>
    <row r="27" spans="1:17" x14ac:dyDescent="0.25">
      <c r="A27" s="115" t="s">
        <v>62</v>
      </c>
      <c r="B27" s="116"/>
      <c r="C27" s="62">
        <v>-7.5570000000000003E-3</v>
      </c>
      <c r="D27" s="62">
        <v>-8.5599999999999999E-3</v>
      </c>
      <c r="E27" s="62">
        <v>-6.4219999999999998E-3</v>
      </c>
      <c r="F27" s="62">
        <v>0</v>
      </c>
      <c r="G27" s="62">
        <v>0</v>
      </c>
      <c r="H27" s="62">
        <v>-2.1610000000000002E-3</v>
      </c>
      <c r="I27" s="62">
        <v>-1.274E-3</v>
      </c>
      <c r="J27" s="61">
        <v>-1.274E-3</v>
      </c>
      <c r="K27" s="62">
        <v>-7.7399999999999995E-4</v>
      </c>
      <c r="L27" s="62">
        <v>-7.8200000000000003E-4</v>
      </c>
      <c r="M27" s="62">
        <v>-3.3199999999999999E-4</v>
      </c>
      <c r="N27" s="62">
        <v>-3.8279999999999998E-3</v>
      </c>
      <c r="O27" s="62">
        <v>0</v>
      </c>
      <c r="P27" s="62">
        <v>-1.8439999999999999E-3</v>
      </c>
      <c r="Q27" s="62">
        <v>0</v>
      </c>
    </row>
    <row r="28" spans="1:17" x14ac:dyDescent="0.25">
      <c r="A28" s="53" t="s">
        <v>63</v>
      </c>
      <c r="B28" s="54"/>
      <c r="C28" s="51">
        <v>0</v>
      </c>
      <c r="D28" s="51">
        <v>0</v>
      </c>
      <c r="E28" s="51">
        <v>0</v>
      </c>
      <c r="F28" s="51">
        <v>0</v>
      </c>
      <c r="G28" s="51">
        <v>0</v>
      </c>
      <c r="H28" s="51">
        <v>0</v>
      </c>
      <c r="I28" s="51">
        <v>0</v>
      </c>
      <c r="J28" s="62">
        <v>1.6000000000000001E-4</v>
      </c>
      <c r="K28" s="51">
        <v>1.6000000000000001E-4</v>
      </c>
      <c r="L28" s="51">
        <v>1.6000000000000001E-4</v>
      </c>
      <c r="M28" s="51">
        <v>1.6000000000000001E-4</v>
      </c>
      <c r="N28" s="51">
        <v>0</v>
      </c>
      <c r="O28" s="51">
        <v>0</v>
      </c>
      <c r="P28" s="51">
        <v>0</v>
      </c>
      <c r="Q28" s="51">
        <v>0</v>
      </c>
    </row>
    <row r="29" spans="1:17" s="40" customFormat="1" ht="30" customHeight="1" x14ac:dyDescent="0.25">
      <c r="A29" s="101" t="s">
        <v>64</v>
      </c>
      <c r="B29" s="102"/>
      <c r="C29" s="55">
        <v>0.136328</v>
      </c>
      <c r="D29" s="55">
        <v>0.101964</v>
      </c>
      <c r="E29" s="55">
        <v>0.151028</v>
      </c>
      <c r="F29" s="55">
        <v>5.0375000000000003E-2</v>
      </c>
      <c r="G29" s="55">
        <v>5.0597999999999997E-2</v>
      </c>
      <c r="H29" s="55">
        <v>5.1771999999999999E-2</v>
      </c>
      <c r="I29" s="55">
        <v>5.1282000000000001E-2</v>
      </c>
      <c r="J29" s="55">
        <v>3.2243000000000001E-2</v>
      </c>
      <c r="K29" s="56">
        <v>3.0762000000000001E-2</v>
      </c>
      <c r="L29" s="56">
        <v>3.0165999999999998E-2</v>
      </c>
      <c r="M29" s="56">
        <v>2.4282000000000001E-2</v>
      </c>
      <c r="N29" s="56">
        <v>0.12590499999999999</v>
      </c>
      <c r="O29" s="56">
        <v>4.6962999999999998E-2</v>
      </c>
      <c r="P29" s="56">
        <v>4.6962999999999998E-2</v>
      </c>
      <c r="Q29" s="56">
        <v>4.6962999999999998E-2</v>
      </c>
    </row>
    <row r="30" spans="1:17" x14ac:dyDescent="0.25">
      <c r="A30" s="41" t="s">
        <v>51</v>
      </c>
      <c r="B30" s="50"/>
      <c r="C30" s="43">
        <v>0.13297700000000001</v>
      </c>
      <c r="D30" s="44">
        <v>9.7585000000000005E-2</v>
      </c>
      <c r="E30" s="45" t="s">
        <v>52</v>
      </c>
      <c r="F30" s="45" t="s">
        <v>52</v>
      </c>
      <c r="G30" s="45" t="s">
        <v>52</v>
      </c>
      <c r="H30" s="45" t="s">
        <v>52</v>
      </c>
      <c r="I30" s="45" t="s">
        <v>52</v>
      </c>
      <c r="J30" s="45" t="s">
        <v>52</v>
      </c>
      <c r="K30" s="45" t="s">
        <v>52</v>
      </c>
      <c r="L30" s="45" t="s">
        <v>52</v>
      </c>
      <c r="M30" s="45" t="s">
        <v>52</v>
      </c>
      <c r="N30" s="45" t="s">
        <v>52</v>
      </c>
      <c r="O30" s="45" t="s">
        <v>52</v>
      </c>
      <c r="P30" s="45" t="s">
        <v>52</v>
      </c>
      <c r="Q30" s="45" t="s">
        <v>52</v>
      </c>
    </row>
    <row r="31" spans="1:17" x14ac:dyDescent="0.25">
      <c r="A31" s="41" t="s">
        <v>53</v>
      </c>
      <c r="B31" s="50"/>
      <c r="C31" s="44">
        <v>0.14244699999999999</v>
      </c>
      <c r="D31" s="44">
        <v>0.11053200000000001</v>
      </c>
      <c r="E31" s="45" t="s">
        <v>52</v>
      </c>
      <c r="F31" s="45" t="s">
        <v>52</v>
      </c>
      <c r="G31" s="45" t="s">
        <v>52</v>
      </c>
      <c r="H31" s="45" t="s">
        <v>52</v>
      </c>
      <c r="I31" s="45" t="s">
        <v>52</v>
      </c>
      <c r="J31" s="45" t="s">
        <v>52</v>
      </c>
      <c r="K31" s="45" t="s">
        <v>52</v>
      </c>
      <c r="L31" s="45" t="s">
        <v>52</v>
      </c>
      <c r="M31" s="45" t="s">
        <v>52</v>
      </c>
      <c r="N31" s="45" t="s">
        <v>52</v>
      </c>
      <c r="O31" s="45" t="s">
        <v>52</v>
      </c>
      <c r="P31" s="45" t="s">
        <v>52</v>
      </c>
      <c r="Q31" s="45" t="s">
        <v>52</v>
      </c>
    </row>
    <row r="32" spans="1:17" x14ac:dyDescent="0.25">
      <c r="A32" s="41" t="s">
        <v>57</v>
      </c>
      <c r="B32" s="50"/>
      <c r="C32" s="45" t="s">
        <v>52</v>
      </c>
      <c r="D32" s="45" t="s">
        <v>52</v>
      </c>
      <c r="E32" s="64">
        <v>0.27093600000000001</v>
      </c>
      <c r="F32" s="45" t="s">
        <v>52</v>
      </c>
      <c r="G32" s="45" t="s">
        <v>52</v>
      </c>
      <c r="H32" s="45" t="s">
        <v>52</v>
      </c>
      <c r="I32" s="44">
        <v>5.7444000000000002E-2</v>
      </c>
      <c r="J32" s="45" t="s">
        <v>52</v>
      </c>
      <c r="K32" s="45" t="s">
        <v>52</v>
      </c>
      <c r="L32" s="45" t="s">
        <v>52</v>
      </c>
      <c r="M32" s="45" t="s">
        <v>52</v>
      </c>
      <c r="N32" s="45" t="s">
        <v>52</v>
      </c>
      <c r="O32" s="45" t="s">
        <v>52</v>
      </c>
      <c r="P32" s="45" t="s">
        <v>52</v>
      </c>
      <c r="Q32" s="45" t="s">
        <v>52</v>
      </c>
    </row>
    <row r="33" spans="1:17" x14ac:dyDescent="0.25">
      <c r="A33" s="41" t="s">
        <v>55</v>
      </c>
      <c r="B33" s="50"/>
      <c r="C33" s="45" t="s">
        <v>52</v>
      </c>
      <c r="D33" s="45" t="s">
        <v>52</v>
      </c>
      <c r="E33" s="64">
        <v>4.1371999999999999E-2</v>
      </c>
      <c r="F33" s="45" t="s">
        <v>52</v>
      </c>
      <c r="G33" s="45" t="s">
        <v>52</v>
      </c>
      <c r="H33" s="45" t="s">
        <v>52</v>
      </c>
      <c r="I33" s="44">
        <v>4.5180999999999999E-2</v>
      </c>
      <c r="J33" s="45" t="s">
        <v>52</v>
      </c>
      <c r="K33" s="45" t="s">
        <v>52</v>
      </c>
      <c r="L33" s="45" t="s">
        <v>52</v>
      </c>
      <c r="M33" s="45" t="s">
        <v>52</v>
      </c>
      <c r="N33" s="45" t="s">
        <v>52</v>
      </c>
      <c r="O33" s="45" t="s">
        <v>52</v>
      </c>
      <c r="P33" s="45" t="s">
        <v>52</v>
      </c>
      <c r="Q33" s="45" t="s">
        <v>52</v>
      </c>
    </row>
    <row r="34" spans="1:17" ht="30" customHeight="1" x14ac:dyDescent="0.25">
      <c r="A34" s="103" t="s">
        <v>65</v>
      </c>
      <c r="B34" s="104"/>
      <c r="C34" s="57">
        <v>0.135573</v>
      </c>
      <c r="D34" s="57">
        <v>0.10318099999999999</v>
      </c>
      <c r="E34" s="57">
        <v>0.139797</v>
      </c>
      <c r="F34" s="57">
        <v>5.2199000000000002E-2</v>
      </c>
      <c r="G34" s="57">
        <v>5.3501E-2</v>
      </c>
      <c r="H34" s="58">
        <v>5.2644999999999997E-2</v>
      </c>
      <c r="I34" s="57">
        <v>5.2360999999999998E-2</v>
      </c>
      <c r="J34" s="57">
        <v>3.6128E-2</v>
      </c>
      <c r="K34" s="59">
        <v>3.4708000000000003E-2</v>
      </c>
      <c r="L34" s="59">
        <v>3.3862999999999997E-2</v>
      </c>
      <c r="M34" s="59">
        <v>2.7543999999999999E-2</v>
      </c>
      <c r="N34" s="59">
        <v>0.12573899999999999</v>
      </c>
      <c r="O34" s="59">
        <v>5.0896999999999998E-2</v>
      </c>
      <c r="P34" s="59">
        <v>5.0896999999999998E-2</v>
      </c>
      <c r="Q34" s="59">
        <v>5.0896999999999998E-2</v>
      </c>
    </row>
    <row r="35" spans="1:17" x14ac:dyDescent="0.25">
      <c r="A35" s="41" t="s">
        <v>51</v>
      </c>
      <c r="B35" s="50"/>
      <c r="C35" s="44">
        <v>0.135573</v>
      </c>
      <c r="D35" s="44">
        <v>0.10318099999999999</v>
      </c>
      <c r="E35" s="45" t="s">
        <v>52</v>
      </c>
      <c r="F35" s="45" t="s">
        <v>52</v>
      </c>
      <c r="G35" s="45" t="s">
        <v>52</v>
      </c>
      <c r="H35" s="45" t="s">
        <v>52</v>
      </c>
      <c r="I35" s="45" t="s">
        <v>52</v>
      </c>
      <c r="J35" s="45" t="s">
        <v>52</v>
      </c>
      <c r="K35" s="45" t="s">
        <v>52</v>
      </c>
      <c r="L35" s="45" t="s">
        <v>52</v>
      </c>
      <c r="M35" s="45" t="s">
        <v>52</v>
      </c>
      <c r="N35" s="45" t="s">
        <v>52</v>
      </c>
      <c r="O35" s="45" t="s">
        <v>52</v>
      </c>
      <c r="P35" s="45" t="s">
        <v>52</v>
      </c>
      <c r="Q35" s="45" t="s">
        <v>52</v>
      </c>
    </row>
    <row r="36" spans="1:17" x14ac:dyDescent="0.25">
      <c r="A36" s="41" t="s">
        <v>53</v>
      </c>
      <c r="B36" s="50"/>
      <c r="C36" s="44">
        <v>0.135573</v>
      </c>
      <c r="D36" s="44">
        <v>0.10318099999999999</v>
      </c>
      <c r="E36" s="45" t="s">
        <v>52</v>
      </c>
      <c r="F36" s="45" t="s">
        <v>52</v>
      </c>
      <c r="G36" s="45" t="s">
        <v>52</v>
      </c>
      <c r="H36" s="45" t="s">
        <v>52</v>
      </c>
      <c r="I36" s="45" t="s">
        <v>52</v>
      </c>
      <c r="J36" s="45" t="s">
        <v>52</v>
      </c>
      <c r="K36" s="45" t="s">
        <v>52</v>
      </c>
      <c r="L36" s="45" t="s">
        <v>52</v>
      </c>
      <c r="M36" s="45" t="s">
        <v>52</v>
      </c>
      <c r="N36" s="45" t="s">
        <v>52</v>
      </c>
      <c r="O36" s="45" t="s">
        <v>52</v>
      </c>
      <c r="P36" s="45" t="s">
        <v>52</v>
      </c>
      <c r="Q36" s="45" t="s">
        <v>52</v>
      </c>
    </row>
    <row r="37" spans="1:17" x14ac:dyDescent="0.25">
      <c r="A37" s="41" t="s">
        <v>57</v>
      </c>
      <c r="B37" s="60"/>
      <c r="C37" s="45" t="s">
        <v>52</v>
      </c>
      <c r="D37" s="45" t="s">
        <v>52</v>
      </c>
      <c r="E37" s="65">
        <v>0.26414599999999999</v>
      </c>
      <c r="F37" s="45" t="s">
        <v>52</v>
      </c>
      <c r="G37" s="45" t="s">
        <v>52</v>
      </c>
      <c r="H37" s="45" t="s">
        <v>52</v>
      </c>
      <c r="I37" s="44">
        <v>5.5861000000000001E-2</v>
      </c>
      <c r="J37" s="45" t="s">
        <v>52</v>
      </c>
      <c r="K37" s="45" t="s">
        <v>52</v>
      </c>
      <c r="L37" s="45" t="s">
        <v>52</v>
      </c>
      <c r="M37" s="45" t="s">
        <v>52</v>
      </c>
      <c r="N37" s="45" t="s">
        <v>52</v>
      </c>
      <c r="O37" s="45" t="s">
        <v>52</v>
      </c>
      <c r="P37" s="45" t="s">
        <v>52</v>
      </c>
      <c r="Q37" s="45" t="s">
        <v>52</v>
      </c>
    </row>
    <row r="38" spans="1:17" x14ac:dyDescent="0.25">
      <c r="A38" s="41" t="s">
        <v>55</v>
      </c>
      <c r="B38" s="60"/>
      <c r="C38" s="45" t="s">
        <v>52</v>
      </c>
      <c r="D38" s="45" t="s">
        <v>52</v>
      </c>
      <c r="E38" s="64">
        <v>4.5505999999999998E-2</v>
      </c>
      <c r="F38" s="45" t="s">
        <v>52</v>
      </c>
      <c r="G38" s="45" t="s">
        <v>52</v>
      </c>
      <c r="H38" s="45" t="s">
        <v>52</v>
      </c>
      <c r="I38" s="44">
        <v>4.9118000000000002E-2</v>
      </c>
      <c r="J38" s="45" t="s">
        <v>52</v>
      </c>
      <c r="K38" s="45" t="s">
        <v>52</v>
      </c>
      <c r="L38" s="45" t="s">
        <v>52</v>
      </c>
      <c r="M38" s="45" t="s">
        <v>52</v>
      </c>
      <c r="N38" s="45" t="s">
        <v>52</v>
      </c>
      <c r="O38" s="45" t="s">
        <v>52</v>
      </c>
      <c r="P38" s="45" t="s">
        <v>52</v>
      </c>
      <c r="Q38" s="45" t="s">
        <v>52</v>
      </c>
    </row>
    <row r="39" spans="1:17" ht="15.75" thickBot="1" x14ac:dyDescent="0.3">
      <c r="A39" s="70" t="s">
        <v>68</v>
      </c>
      <c r="B39" s="68"/>
      <c r="C39" s="69">
        <v>-1.2603E-2</v>
      </c>
      <c r="D39" s="69">
        <v>-1.2603E-2</v>
      </c>
      <c r="E39" s="69">
        <v>-1.2603E-2</v>
      </c>
      <c r="F39" s="69">
        <v>-1.2603E-2</v>
      </c>
      <c r="G39" s="69">
        <v>-1.2603E-2</v>
      </c>
      <c r="H39" s="69">
        <v>-1.2603E-2</v>
      </c>
      <c r="I39" s="69">
        <v>-1.2603E-2</v>
      </c>
      <c r="J39" s="69">
        <v>2.1259999999999999E-3</v>
      </c>
      <c r="K39" s="69">
        <v>2.1259999999999999E-3</v>
      </c>
      <c r="L39" s="69">
        <v>2.1259999999999999E-3</v>
      </c>
      <c r="M39" s="69">
        <v>2.1259999999999999E-3</v>
      </c>
      <c r="N39" s="69">
        <v>-1.2603E-2</v>
      </c>
      <c r="O39" s="69">
        <v>-1.2603E-2</v>
      </c>
      <c r="P39" s="69">
        <v>-1.2603E-2</v>
      </c>
      <c r="Q39" s="69">
        <v>-1.2603E-2</v>
      </c>
    </row>
    <row r="40" spans="1:17" x14ac:dyDescent="0.25">
      <c r="A40" s="105" t="s">
        <v>67</v>
      </c>
      <c r="B40" s="106"/>
      <c r="C40" s="106"/>
      <c r="D40" s="106"/>
      <c r="E40" s="106"/>
      <c r="F40" s="106"/>
      <c r="G40" s="106"/>
      <c r="H40" s="106"/>
      <c r="I40" s="106"/>
      <c r="J40" s="106"/>
      <c r="K40" s="106"/>
      <c r="L40" s="106"/>
      <c r="M40" s="106"/>
      <c r="N40" s="106"/>
      <c r="O40" s="106"/>
      <c r="P40" s="106"/>
      <c r="Q40" s="107"/>
    </row>
    <row r="41" spans="1:17" ht="15.75" thickBot="1" x14ac:dyDescent="0.3">
      <c r="A41" s="108" t="s">
        <v>69</v>
      </c>
      <c r="B41" s="109"/>
      <c r="C41" s="109"/>
      <c r="D41" s="109"/>
      <c r="E41" s="109"/>
      <c r="F41" s="109"/>
      <c r="G41" s="109"/>
      <c r="H41" s="109"/>
      <c r="I41" s="109"/>
      <c r="J41" s="109"/>
      <c r="K41" s="109"/>
      <c r="L41" s="109"/>
      <c r="M41" s="109"/>
      <c r="N41" s="109"/>
      <c r="O41" s="109"/>
      <c r="P41" s="109"/>
      <c r="Q41" s="110"/>
    </row>
  </sheetData>
  <mergeCells count="16">
    <mergeCell ref="A29:B29"/>
    <mergeCell ref="A34:B34"/>
    <mergeCell ref="A40:Q40"/>
    <mergeCell ref="A41:Q41"/>
    <mergeCell ref="A14:B14"/>
    <mergeCell ref="A19:B19"/>
    <mergeCell ref="A24:B24"/>
    <mergeCell ref="A25:B25"/>
    <mergeCell ref="A26:B26"/>
    <mergeCell ref="A27:B27"/>
    <mergeCell ref="A12:Q12"/>
    <mergeCell ref="A2:Q2"/>
    <mergeCell ref="A8:C8"/>
    <mergeCell ref="A9:C9"/>
    <mergeCell ref="A10:C10"/>
    <mergeCell ref="A11:C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Residential Bill Summer</vt:lpstr>
      <vt:lpstr>Residential Bill Anniversary</vt:lpstr>
      <vt:lpstr>Rate Summary</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PSEG</dc:creator>
  <cp:lastModifiedBy>Reilly, Jill</cp:lastModifiedBy>
  <dcterms:created xsi:type="dcterms:W3CDTF">2019-04-29T20:04:17Z</dcterms:created>
  <dcterms:modified xsi:type="dcterms:W3CDTF">2021-11-30T15:57:37Z</dcterms:modified>
</cp:coreProperties>
</file>