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jnwkaps13v\data_is.tax\TAX\FEDERAL\Rate Case\TAC 2021\"/>
    </mc:Choice>
  </mc:AlternateContent>
  <bookViews>
    <workbookView xWindow="0" yWindow="0" windowWidth="28800" windowHeight="12300" tabRatio="711"/>
  </bookViews>
  <sheets>
    <sheet name="CP-TAC-2" sheetId="13" r:id="rId1"/>
    <sheet name="CP-TAC-3" sheetId="3" r:id="rId2"/>
  </sheets>
  <definedNames>
    <definedName name="_xlnm.Print_Area" localSheetId="1">'CP-TAC-3'!$A$1:$I$50</definedName>
  </definedNames>
  <calcPr calcId="162913"/>
</workbook>
</file>

<file path=xl/calcChain.xml><?xml version="1.0" encoding="utf-8"?>
<calcChain xmlns="http://schemas.openxmlformats.org/spreadsheetml/2006/main">
  <c r="M14" i="3" l="1"/>
  <c r="M33" i="3"/>
  <c r="L31" i="3"/>
  <c r="M26" i="3"/>
  <c r="N37" i="3"/>
  <c r="M37" i="3"/>
  <c r="O37" i="3" s="1"/>
  <c r="N36" i="3"/>
  <c r="M36" i="3"/>
  <c r="G41" i="3"/>
  <c r="N17" i="3"/>
  <c r="M17" i="3"/>
  <c r="E48" i="3"/>
  <c r="E47" i="3"/>
  <c r="N16" i="3"/>
  <c r="M16" i="3"/>
  <c r="C21" i="3"/>
  <c r="M38" i="3" l="1"/>
  <c r="N38" i="3"/>
  <c r="N9" i="3"/>
  <c r="M9" i="3"/>
  <c r="O17" i="3"/>
  <c r="O36" i="3"/>
  <c r="O38" i="3" s="1"/>
  <c r="M18" i="3"/>
  <c r="N18" i="3"/>
  <c r="O16" i="3"/>
  <c r="O18" i="3" s="1"/>
  <c r="M28" i="3"/>
  <c r="E36" i="3"/>
  <c r="N28" i="3"/>
  <c r="I37" i="3"/>
  <c r="M8" i="3"/>
  <c r="H21" i="3"/>
  <c r="N8" i="3"/>
  <c r="O28" i="3" l="1"/>
  <c r="E37" i="3" l="1"/>
  <c r="C38" i="3"/>
  <c r="N29" i="3" l="1"/>
  <c r="I48" i="3"/>
  <c r="M29" i="3"/>
  <c r="M30" i="3" s="1"/>
  <c r="I47" i="3"/>
  <c r="E39" i="13"/>
  <c r="F39" i="13"/>
  <c r="G39" i="13"/>
  <c r="H39" i="13"/>
  <c r="I39" i="13"/>
  <c r="E40" i="13"/>
  <c r="F40" i="13"/>
  <c r="G40" i="13"/>
  <c r="H40" i="13"/>
  <c r="I40" i="13"/>
  <c r="E41" i="13"/>
  <c r="F41" i="13"/>
  <c r="G41" i="13"/>
  <c r="H41" i="13"/>
  <c r="I41" i="13"/>
  <c r="I47" i="13" s="1"/>
  <c r="E42" i="13"/>
  <c r="F42" i="13"/>
  <c r="G42" i="13"/>
  <c r="H42" i="13"/>
  <c r="I42" i="13"/>
  <c r="D39" i="13"/>
  <c r="L12" i="13"/>
  <c r="K12" i="13"/>
  <c r="E20" i="13"/>
  <c r="F20" i="13"/>
  <c r="F24" i="13" s="1"/>
  <c r="G20" i="13"/>
  <c r="H20" i="13"/>
  <c r="I20" i="13"/>
  <c r="E21" i="13"/>
  <c r="F21" i="13"/>
  <c r="G21" i="13"/>
  <c r="H21" i="13"/>
  <c r="H24" i="13" s="1"/>
  <c r="I21" i="13"/>
  <c r="I24" i="13" s="1"/>
  <c r="E22" i="13"/>
  <c r="F22" i="13"/>
  <c r="G22" i="13"/>
  <c r="H22" i="13"/>
  <c r="I22" i="13"/>
  <c r="E23" i="13"/>
  <c r="F23" i="13"/>
  <c r="G23" i="13"/>
  <c r="H23" i="13"/>
  <c r="I23" i="13"/>
  <c r="D20" i="13"/>
  <c r="H33" i="13"/>
  <c r="I33" i="13"/>
  <c r="I45" i="13" s="1"/>
  <c r="H34" i="13"/>
  <c r="I34" i="13"/>
  <c r="I46" i="13" s="1"/>
  <c r="H35" i="13"/>
  <c r="I35" i="13"/>
  <c r="H36" i="13"/>
  <c r="I36" i="13"/>
  <c r="B26" i="13"/>
  <c r="H45" i="13" l="1"/>
  <c r="I43" i="13"/>
  <c r="G24" i="13"/>
  <c r="I37" i="13"/>
  <c r="F43" i="13"/>
  <c r="H46" i="13"/>
  <c r="H43" i="13"/>
  <c r="E43" i="13"/>
  <c r="G43" i="13"/>
  <c r="E24" i="13"/>
  <c r="H48" i="13"/>
  <c r="I48" i="13"/>
  <c r="I49" i="13" s="1"/>
  <c r="H37" i="13"/>
  <c r="H47" i="13"/>
  <c r="H49" i="13" l="1"/>
  <c r="D21" i="13" l="1"/>
  <c r="D22" i="13"/>
  <c r="D23" i="13"/>
  <c r="D24" i="13" l="1"/>
  <c r="I18" i="13"/>
  <c r="I12" i="13" l="1"/>
  <c r="O8" i="3" l="1"/>
  <c r="I16" i="3" l="1"/>
  <c r="I46" i="3"/>
  <c r="H46" i="3"/>
  <c r="I28" i="3" l="1"/>
  <c r="G34" i="3"/>
  <c r="M34" i="3" s="1"/>
  <c r="C34" i="3"/>
  <c r="G26" i="3"/>
  <c r="C26" i="3"/>
  <c r="I36" i="3" l="1"/>
  <c r="E28" i="3"/>
  <c r="C30" i="13" l="1"/>
  <c r="K30" i="13"/>
  <c r="M31" i="13"/>
  <c r="J31" i="13"/>
  <c r="B1" i="3" l="1"/>
  <c r="G49" i="3"/>
  <c r="G50" i="3" s="1"/>
  <c r="C49" i="3"/>
  <c r="C50" i="3" s="1"/>
  <c r="C20" i="13" l="1"/>
  <c r="J20" i="13" s="1"/>
  <c r="C21" i="13"/>
  <c r="J21" i="13" s="1"/>
  <c r="C22" i="13"/>
  <c r="J22" i="13" s="1"/>
  <c r="C23" i="13"/>
  <c r="J23" i="13" s="1"/>
  <c r="K42" i="13"/>
  <c r="D42" i="13"/>
  <c r="C42" i="13"/>
  <c r="J42" i="13" s="1"/>
  <c r="K41" i="13"/>
  <c r="D41" i="13"/>
  <c r="C41" i="13"/>
  <c r="K40" i="13"/>
  <c r="D40" i="13"/>
  <c r="D43" i="13" s="1"/>
  <c r="C40" i="13"/>
  <c r="J40" i="13" s="1"/>
  <c r="K39" i="13"/>
  <c r="C39" i="13"/>
  <c r="J39" i="13" s="1"/>
  <c r="K36" i="13"/>
  <c r="G36" i="13"/>
  <c r="G48" i="13" s="1"/>
  <c r="F36" i="13"/>
  <c r="F48" i="13" s="1"/>
  <c r="D36" i="13"/>
  <c r="C36" i="13"/>
  <c r="K35" i="13"/>
  <c r="F35" i="13"/>
  <c r="F47" i="13" s="1"/>
  <c r="D35" i="13"/>
  <c r="C35" i="13"/>
  <c r="K34" i="13"/>
  <c r="D34" i="13"/>
  <c r="C34" i="13"/>
  <c r="K33" i="13"/>
  <c r="D33" i="13"/>
  <c r="C33" i="13"/>
  <c r="K23" i="13"/>
  <c r="K22" i="13"/>
  <c r="K21" i="13"/>
  <c r="K20" i="13"/>
  <c r="K18" i="13"/>
  <c r="D18" i="13"/>
  <c r="C18" i="13"/>
  <c r="D12" i="13"/>
  <c r="C12" i="13"/>
  <c r="J41" i="13" l="1"/>
  <c r="C46" i="13"/>
  <c r="C48" i="13"/>
  <c r="J24" i="13"/>
  <c r="D48" i="13"/>
  <c r="C45" i="13"/>
  <c r="K46" i="13"/>
  <c r="D47" i="13"/>
  <c r="D45" i="13"/>
  <c r="K47" i="13"/>
  <c r="K48" i="13"/>
  <c r="C24" i="13"/>
  <c r="K24" i="13"/>
  <c r="K43" i="13"/>
  <c r="K45" i="13"/>
  <c r="K37" i="13"/>
  <c r="D46" i="13"/>
  <c r="C47" i="13"/>
  <c r="G35" i="13"/>
  <c r="G47" i="13" s="1"/>
  <c r="C43" i="13"/>
  <c r="C37" i="13"/>
  <c r="D37" i="13"/>
  <c r="D49" i="13" l="1"/>
  <c r="K49" i="13"/>
  <c r="C49" i="13"/>
  <c r="I8" i="3" l="1"/>
  <c r="G21" i="3"/>
  <c r="D21" i="3"/>
  <c r="H41" i="3"/>
  <c r="D41" i="3"/>
  <c r="C41" i="3"/>
  <c r="I41" i="3" l="1"/>
  <c r="I21" i="3"/>
  <c r="E21" i="3"/>
  <c r="E41" i="3"/>
  <c r="E16" i="3" l="1"/>
  <c r="E8" i="3" l="1"/>
  <c r="G33" i="13" l="1"/>
  <c r="F33" i="13"/>
  <c r="F45" i="13" l="1"/>
  <c r="G45" i="13"/>
  <c r="F34" i="13"/>
  <c r="F46" i="13" s="1"/>
  <c r="F49" i="13" s="1"/>
  <c r="F12" i="13"/>
  <c r="F37" i="13" l="1"/>
  <c r="G18" i="13"/>
  <c r="G34" i="13"/>
  <c r="G12" i="13"/>
  <c r="F18" i="13"/>
  <c r="G46" i="13" l="1"/>
  <c r="G49" i="13" s="1"/>
  <c r="G37" i="13"/>
  <c r="H18" i="13"/>
  <c r="H12" i="13" l="1"/>
  <c r="C30" i="3" l="1"/>
  <c r="C42" i="3"/>
  <c r="C43" i="3" s="1"/>
  <c r="N30" i="3"/>
  <c r="O29" i="3" l="1"/>
  <c r="O30" i="3" s="1"/>
  <c r="H38" i="3"/>
  <c r="E29" i="3"/>
  <c r="E30" i="3" s="1"/>
  <c r="D30" i="3"/>
  <c r="D42" i="3"/>
  <c r="D38" i="3"/>
  <c r="E38" i="3"/>
  <c r="E42" i="3" l="1"/>
  <c r="E43" i="3" s="1"/>
  <c r="D43" i="3"/>
  <c r="G18" i="3" l="1"/>
  <c r="H10" i="3"/>
  <c r="H22" i="3"/>
  <c r="C22" i="3" l="1"/>
  <c r="C23" i="3" s="1"/>
  <c r="C10" i="3"/>
  <c r="H23" i="3"/>
  <c r="N10" i="3"/>
  <c r="C18" i="3"/>
  <c r="E9" i="3"/>
  <c r="E10" i="3" s="1"/>
  <c r="M10" i="3"/>
  <c r="I17" i="3"/>
  <c r="I18" i="3" s="1"/>
  <c r="H18" i="3"/>
  <c r="E49" i="3"/>
  <c r="E50" i="3" s="1"/>
  <c r="O9" i="3" l="1"/>
  <c r="O10" i="3" s="1"/>
  <c r="D18" i="3"/>
  <c r="D22" i="3"/>
  <c r="D10" i="3"/>
  <c r="E17" i="3"/>
  <c r="E18" i="3" s="1"/>
  <c r="E22" i="3" l="1"/>
  <c r="E23" i="3" s="1"/>
  <c r="D23" i="3"/>
  <c r="J14" i="13" l="1"/>
  <c r="M14" i="13" s="1"/>
  <c r="L34" i="13"/>
  <c r="E36" i="13"/>
  <c r="J36" i="13" s="1"/>
  <c r="J16" i="13"/>
  <c r="L39" i="13"/>
  <c r="J15" i="13"/>
  <c r="M15" i="13" s="1"/>
  <c r="L36" i="13"/>
  <c r="L22" i="13"/>
  <c r="L42" i="13"/>
  <c r="L41" i="13"/>
  <c r="E33" i="13"/>
  <c r="E45" i="13" l="1"/>
  <c r="J45" i="13" s="1"/>
  <c r="J33" i="13"/>
  <c r="M36" i="13"/>
  <c r="L40" i="13"/>
  <c r="L43" i="13" s="1"/>
  <c r="M16" i="13"/>
  <c r="E18" i="13"/>
  <c r="J11" i="13"/>
  <c r="M11" i="13" s="1"/>
  <c r="J10" i="13"/>
  <c r="M10" i="13" s="1"/>
  <c r="M22" i="13"/>
  <c r="J8" i="13"/>
  <c r="M8" i="13" s="1"/>
  <c r="J17" i="13"/>
  <c r="M17" i="13" s="1"/>
  <c r="E12" i="13"/>
  <c r="E35" i="13"/>
  <c r="E34" i="13"/>
  <c r="J9" i="13"/>
  <c r="M9" i="13" s="1"/>
  <c r="L18" i="13"/>
  <c r="L20" i="13"/>
  <c r="L33" i="13"/>
  <c r="L45" i="13" s="1"/>
  <c r="L21" i="13"/>
  <c r="L23" i="13"/>
  <c r="L48" i="13"/>
  <c r="M41" i="13"/>
  <c r="L35" i="13"/>
  <c r="L47" i="13" s="1"/>
  <c r="M39" i="13"/>
  <c r="E46" i="13" l="1"/>
  <c r="J46" i="13" s="1"/>
  <c r="J34" i="13"/>
  <c r="M34" i="13" s="1"/>
  <c r="E47" i="13"/>
  <c r="J47" i="13" s="1"/>
  <c r="J35" i="13"/>
  <c r="E37" i="13"/>
  <c r="M47" i="13"/>
  <c r="M33" i="13"/>
  <c r="L46" i="13"/>
  <c r="M42" i="13"/>
  <c r="E48" i="13"/>
  <c r="J48" i="13" s="1"/>
  <c r="J18" i="13"/>
  <c r="J43" i="13"/>
  <c r="J12" i="13"/>
  <c r="M23" i="13"/>
  <c r="M40" i="13"/>
  <c r="L24" i="13"/>
  <c r="M21" i="13"/>
  <c r="M35" i="13"/>
  <c r="L37" i="13"/>
  <c r="M12" i="13"/>
  <c r="M45" i="13"/>
  <c r="L49" i="13"/>
  <c r="M18" i="13"/>
  <c r="M20" i="13"/>
  <c r="J49" i="13" l="1"/>
  <c r="J37" i="13"/>
  <c r="E49" i="13"/>
  <c r="M24" i="13"/>
  <c r="M43" i="13"/>
  <c r="M44" i="13" s="1"/>
  <c r="M46" i="13"/>
  <c r="M48" i="13"/>
  <c r="M49" i="13" s="1"/>
  <c r="M37" i="13"/>
  <c r="M38" i="13" s="1"/>
  <c r="G38" i="3" l="1"/>
  <c r="I49" i="3"/>
  <c r="I50" i="3" s="1"/>
  <c r="I38" i="3"/>
  <c r="H42" i="3" l="1"/>
  <c r="H43" i="3" s="1"/>
  <c r="H30" i="3"/>
  <c r="G10" i="3" l="1"/>
  <c r="G22" i="3"/>
  <c r="I9" i="3"/>
  <c r="D49" i="3"/>
  <c r="D50" i="3" s="1"/>
  <c r="H49" i="3"/>
  <c r="H50" i="3" s="1"/>
  <c r="I29" i="3"/>
  <c r="G30" i="3"/>
  <c r="G42" i="3"/>
  <c r="I30" i="3" l="1"/>
  <c r="I10" i="3"/>
  <c r="G23" i="3"/>
  <c r="I22" i="3"/>
  <c r="I23" i="3" s="1"/>
  <c r="I42" i="3"/>
  <c r="I43" i="3" s="1"/>
  <c r="G43" i="3"/>
</calcChain>
</file>

<file path=xl/sharedStrings.xml><?xml version="1.0" encoding="utf-8"?>
<sst xmlns="http://schemas.openxmlformats.org/spreadsheetml/2006/main" count="170" uniqueCount="57">
  <si>
    <t>Historic SHARE balance Deferred Taxes</t>
  </si>
  <si>
    <t>Total</t>
  </si>
  <si>
    <t>Flow-back Per Stipulation</t>
  </si>
  <si>
    <t>Per Stipulation</t>
  </si>
  <si>
    <t>Actual</t>
  </si>
  <si>
    <t>Total Actual</t>
  </si>
  <si>
    <t>Tax Rate</t>
  </si>
  <si>
    <t>Gas</t>
  </si>
  <si>
    <t>Electric</t>
  </si>
  <si>
    <t>Tax Deduction</t>
  </si>
  <si>
    <t>Net</t>
  </si>
  <si>
    <t>Book depreciation</t>
  </si>
  <si>
    <t>Difference</t>
  </si>
  <si>
    <t xml:space="preserve"> </t>
  </si>
  <si>
    <t>Schedule CP-TAC-2</t>
  </si>
  <si>
    <t>$000</t>
  </si>
  <si>
    <t>Page 1 of 2</t>
  </si>
  <si>
    <t>Beginning Balance 10/31/19 
(Per Stipulation)</t>
  </si>
  <si>
    <t>Flow-back 
(Per Stipulation)</t>
  </si>
  <si>
    <t xml:space="preserve">Adjustments to Stipulation 
Flow-back </t>
  </si>
  <si>
    <t>Balance Reclass</t>
  </si>
  <si>
    <t xml:space="preserve"> 2017 Federal Return to Accrual Balance Adjustment</t>
  </si>
  <si>
    <t>ELECTRIC</t>
  </si>
  <si>
    <t>GAS</t>
  </si>
  <si>
    <t>TOTAL</t>
  </si>
  <si>
    <t>Page 2 of 2</t>
  </si>
  <si>
    <t>REVENUE GROSS-UP AT 28.11%</t>
  </si>
  <si>
    <t>Total Forecast</t>
  </si>
  <si>
    <t>ELECTRIC DISTRIBUTION</t>
  </si>
  <si>
    <t>Book Depreciation</t>
  </si>
  <si>
    <t>Tax Effected</t>
  </si>
  <si>
    <t>Schedule CP-TAC-3</t>
  </si>
  <si>
    <t>$ (Tax Effected)</t>
  </si>
  <si>
    <t xml:space="preserve">2020 Private Letter Ruling </t>
  </si>
  <si>
    <t>2021
Estimate</t>
  </si>
  <si>
    <t>Beginning Balance 10/31/18
(Per Stipulation)</t>
  </si>
  <si>
    <t>2019
Tax Return</t>
  </si>
  <si>
    <t>Actual November 1, 2018 - June 30, 2021</t>
  </si>
  <si>
    <t>Ending Balance
06/30/21</t>
  </si>
  <si>
    <t>Estimated Ending December 31, 2022 Balance</t>
  </si>
  <si>
    <t>Forecasted July 1, 2021 - December 31, 2021</t>
  </si>
  <si>
    <t>Forecasted January 1, 2022 - December 31, 2022</t>
  </si>
  <si>
    <t>2020
Tax Return</t>
  </si>
  <si>
    <t>PSE&amp;G 2021 TAC Filing</t>
  </si>
  <si>
    <t>IRS Audit Settlement</t>
  </si>
  <si>
    <t>Forecasted July 1, 2021 - December 31, 2022</t>
  </si>
  <si>
    <t>Protected Excess Deferred Income Taxes (EDIT)</t>
  </si>
  <si>
    <t>Rate Base Related Unprotected EDIT</t>
  </si>
  <si>
    <t>Non-Rate Base Related Unprotected EDIT</t>
  </si>
  <si>
    <t>Jan 1, 2021 - December 31, 2021</t>
  </si>
  <si>
    <t>Actuals through June 2021, Forecast through December 2021</t>
  </si>
  <si>
    <t>Actual January 1, 2021  - June 30, 2021</t>
  </si>
  <si>
    <t>EDIT BALANCES</t>
  </si>
  <si>
    <t>Actual November 1, 2018 - December 31, 2020</t>
  </si>
  <si>
    <t>GAS DISTRIBUTION</t>
  </si>
  <si>
    <t>Current SHARE Forecasted</t>
  </si>
  <si>
    <t>Current SHARE Actuals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</si>
</sst>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6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%;\(0.00%\);&quot;   ---%   &quot;"/>
    <numFmt numFmtId="166" formatCode="&quot;$&quot;#,##0_);\(&quot;$&quot;#,##0\);&quot;   $---   &quot;"/>
    <numFmt numFmtId="167" formatCode="0.0_)\%;\(0.0\)\%;0.0_)\%;@_)_%"/>
    <numFmt numFmtId="168" formatCode="#,##0.0_)_%;\(#,##0.0\)_%;0.0_)_%;@_)_%"/>
    <numFmt numFmtId="169" formatCode="#,##0.0_);\(#,##0.0\);#,##0.0_);@_)"/>
    <numFmt numFmtId="170" formatCode="&quot;$&quot;_(#,##0.00_);&quot;$&quot;\(#,##0.00\);&quot;$&quot;_(0.00_);@_)"/>
    <numFmt numFmtId="171" formatCode="#,##0.00_);\(#,##0.00\);0.00_);@_)"/>
    <numFmt numFmtId="172" formatCode="\€_(#,##0.00_);\€\(#,##0.00\);\€_(0.00_);@_)"/>
    <numFmt numFmtId="173" formatCode="#,##0_)\x;\(#,##0\)\x;0_)\x;@_)_x"/>
    <numFmt numFmtId="174" formatCode="#,##0_)_x;\(#,##0\)_x;0_)_x;@_)_x"/>
    <numFmt numFmtId="175" formatCode="0.000000"/>
    <numFmt numFmtId="176" formatCode="_(* #,##0_);_(* \(#,##0\);_(* &quot;--- &quot;_)"/>
    <numFmt numFmtId="177" formatCode="_(&quot;$&quot;* #,##0_);_(&quot;$&quot;* \(#,##0\);_(&quot;$&quot;* &quot;--- &quot;_)"/>
    <numFmt numFmtId="178" formatCode="0.0000"/>
    <numFmt numFmtId="179" formatCode="&quot;&quot;;&quot;&quot;;&quot;&quot;"/>
    <numFmt numFmtId="180" formatCode="\£#,##0_);\(\£#,##0\)"/>
    <numFmt numFmtId="181" formatCode="#,##0.0_);[Red]\(#,##0.00_)"/>
    <numFmt numFmtId="182" formatCode="#,##0.00\ %"/>
    <numFmt numFmtId="183" formatCode="\A\U&quot;$&quot;#,##0_);\(\¥#,##0\)"/>
    <numFmt numFmtId="184" formatCode="#,##0.000;[Red]\-#,##0.000"/>
    <numFmt numFmtId="185" formatCode="0.0%"/>
    <numFmt numFmtId="186" formatCode="&quot;$&quot;#,##0.00"/>
    <numFmt numFmtId="187" formatCode="0.00_)"/>
    <numFmt numFmtId="188" formatCode="##&quot;.&quot;##&quot;.&quot;####"/>
    <numFmt numFmtId="189" formatCode="#,##0.0_);\(#,##0.0\);&quot;   ---   &quot;"/>
    <numFmt numFmtId="190" formatCode="#,##0.00_);\(#,##0.00\);&quot;   ---   &quot;"/>
    <numFmt numFmtId="191" formatCode="0.00\ %"/>
    <numFmt numFmtId="192" formatCode="#,##0."/>
    <numFmt numFmtId="193" formatCode="&quot;$&quot;#,##0.0_);\(&quot;$&quot;#,##0.0\);&quot;   $---   &quot;"/>
    <numFmt numFmtId="194" formatCode="&quot;$&quot;#,##0.00_);\(&quot;$&quot;#,##0.00\);&quot;   $---   &quot;"/>
    <numFmt numFmtId="195" formatCode="&quot;$&quot;#."/>
    <numFmt numFmtId="196" formatCode="&quot;$&quot;#,##0"/>
    <numFmt numFmtId="197" formatCode="_-* #,##0.00\ _D_M_-;\-* #,##0.00\ _D_M_-;_-* &quot;-&quot;??\ _D_M_-;_-@_-"/>
    <numFmt numFmtId="198" formatCode="#,##0.0\x_);[Red]\(#,##0.0\)"/>
    <numFmt numFmtId="199" formatCode="#,##0.0\ \x"/>
    <numFmt numFmtId="200" formatCode="&quot;$&quot;#,##0.0_);\(&quot;$&quot;#,##0.0\)"/>
    <numFmt numFmtId="201" formatCode="0.0"/>
    <numFmt numFmtId="202" formatCode="&quot;$&quot;#,##0.0"/>
    <numFmt numFmtId="203" formatCode="#,##0.0"/>
    <numFmt numFmtId="204" formatCode="0.00\x"/>
    <numFmt numFmtId="205" formatCode="_ * #,##0_ ;_ * \-#,##0_ ;_ * &quot;-&quot;_ ;_ @_ "/>
    <numFmt numFmtId="206" formatCode="_ * #,##0.00_ ;_ * \-#,##0.00_ ;_ * &quot;-&quot;??_ ;_ @_ "/>
    <numFmt numFmtId="207" formatCode="_([$€-2]* #,##0.00_);_([$€-2]* \(#,##0.00\);_([$€-2]* &quot;-&quot;??_)"/>
    <numFmt numFmtId="208" formatCode="0.0000%"/>
    <numFmt numFmtId="209" formatCode="#.00"/>
    <numFmt numFmtId="210" formatCode="#,##0.0_);\(#,##0.0\)"/>
    <numFmt numFmtId="211" formatCode="_-* #,##0.00_-;\-* #,##0.00_-;_-* &quot;-&quot;??_-;_-@_-"/>
    <numFmt numFmtId="212" formatCode="_-* #,##0\ &quot;S/.&quot;_-;\-* #,##0\ &quot;S/.&quot;_-;_-* &quot;-&quot;\ &quot;S/.&quot;_-;_-@_-"/>
    <numFmt numFmtId="213" formatCode="_-* #,##0.00\ &quot;S/.&quot;_-;\-* #,##0.00\ &quot;S/.&quot;_-;_-* &quot;-&quot;??\ &quot;S/.&quot;_-;_-@_-"/>
    <numFmt numFmtId="214" formatCode="&quot;R$&quot;#,##0_);[Red]\(&quot;R$&quot;#,##0\)"/>
    <numFmt numFmtId="215" formatCode="&quot;R$&quot;#,##0.00_);[Red]\(&quot;R$&quot;#,##0.00\)"/>
    <numFmt numFmtId="216" formatCode="#,##0.00\ &quot;S/.&quot;;[Red]\-#,##0.00\ &quot;S/.&quot;"/>
    <numFmt numFmtId="217" formatCode="_-* #,##0\ _S_/_._-;\-* #,##0\ _S_/_._-;_-* &quot;-&quot;\ _S_/_._-;_-@_-"/>
    <numFmt numFmtId="218" formatCode="#,##0.0\x;\(#,##0.0\x\);&quot;  ---x   &quot;"/>
    <numFmt numFmtId="219" formatCode="#,##0_x\);\(#,##0\x\);&quot;   ---x&quot;"/>
    <numFmt numFmtId="220" formatCode="#,##0.0_x\);\(#,##0.0\x\);&quot;   ---x&quot;"/>
    <numFmt numFmtId="221" formatCode="dd\-mmm_)"/>
    <numFmt numFmtId="222" formatCode="#,##0.0\x_)_);\(#,##0.0\x\)_);#,##0.0\x_)_);@_%_)"/>
    <numFmt numFmtId="223" formatCode="###0_);\(###0\);&quot;   ---   &quot;"/>
    <numFmt numFmtId="224" formatCode="0.00%;\(0.00%\)"/>
    <numFmt numFmtId="225" formatCode="#,##0.00;\(#,##0.00\)"/>
    <numFmt numFmtId="226" formatCode="0.0%;\(0.0%\)"/>
    <numFmt numFmtId="227" formatCode="0.00000_)"/>
    <numFmt numFmtId="228" formatCode="0%_);\(0%\)"/>
    <numFmt numFmtId="229" formatCode="0.0_%"/>
    <numFmt numFmtId="230" formatCode="#,##0.0\%_);\(#,##0.0\%\);#,##0.0\%_);@_%_)"/>
    <numFmt numFmtId="231" formatCode="hh:mm\ AM/PM"/>
    <numFmt numFmtId="232" formatCode="#,##0.0\ \ "/>
    <numFmt numFmtId="233" formatCode="0%;\(0%\);&quot;   ---%   &quot;"/>
    <numFmt numFmtId="234" formatCode="0.0%;\(0.0%\);&quot;   ---%&quot;"/>
    <numFmt numFmtId="235" formatCode="\£#,##0_);\(\£#,##0\);&quot;   £---   &quot;"/>
    <numFmt numFmtId="236" formatCode="\£#,##0.0_);\(\£#,##0.0\);&quot;   £---   &quot;"/>
    <numFmt numFmtId="237" formatCode="\£#,##0.00_);\(\£#,##0.00\);&quot;   £---   &quot;"/>
    <numFmt numFmtId="238" formatCode="#,##0.0000"/>
    <numFmt numFmtId="239" formatCode="&quot;$&quot;#,##0;\-&quot;$&quot;#,##0"/>
    <numFmt numFmtId="240" formatCode="#,##0.00\x"/>
    <numFmt numFmtId="241" formatCode="#,##0.00_x"/>
    <numFmt numFmtId="242" formatCode="#.##0"/>
    <numFmt numFmtId="243" formatCode="&quot;$&quot;#\ ?/?"/>
    <numFmt numFmtId="244" formatCode="General_)"/>
    <numFmt numFmtId="245" formatCode="&quot;$&quot;\ #,##0_);[Red]\(&quot;$&quot;\ #,##0\)"/>
    <numFmt numFmtId="246" formatCode="_-* #,##0.00\ &quot;DM&quot;_-;\-* #,##0.00\ &quot;DM&quot;_-;_-* &quot;-&quot;??\ &quot;DM&quot;_-;_-@_-"/>
    <numFmt numFmtId="247" formatCode="_ &quot;$&quot;\ * #,##0_ ;_ &quot;$&quot;\ * \-#,##0_ ;_ &quot;$&quot;\ * &quot;-&quot;_ ;_ @_ "/>
    <numFmt numFmtId="248" formatCode="_ &quot;$&quot;\ * #,##0.00_ ;_ &quot;$&quot;\ * \-#,##0.00_ ;_ &quot;$&quot;\ * &quot;-&quot;??_ ;_ @_ "/>
    <numFmt numFmtId="249" formatCode="0_)"/>
    <numFmt numFmtId="250" formatCode="\¥#,##0_);\(\¥#,##0\)"/>
    <numFmt numFmtId="251" formatCode="&quot;$&quot;#,##0.0_);[Red]\(&quot;$&quot;#,##0.00\)"/>
    <numFmt numFmtId="252" formatCode="_ &quot;\&quot;* #,##0_ ;_ &quot;\&quot;* \-#,##0_ ;_ &quot;\&quot;* &quot;-&quot;_ ;_ @_ "/>
    <numFmt numFmtId="253" formatCode="_ &quot;\&quot;* #,##0.00_ ;_ &quot;\&quot;* \-#,##0.00_ ;_ &quot;\&quot;* &quot;-&quot;??_ ;_ @_ "/>
  </numFmts>
  <fonts count="16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22"/>
      <color indexed="18"/>
      <name val="Arial"/>
      <family val="2"/>
    </font>
    <font>
      <sz val="10"/>
      <name val="Courier"/>
      <family val="3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Times New Roman"/>
      <family val="1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6"/>
      <color indexed="9"/>
      <name val="Arial"/>
      <family val="2"/>
    </font>
    <font>
      <sz val="10"/>
      <color indexed="8"/>
      <name val="Arial"/>
      <family val="2"/>
    </font>
    <font>
      <b/>
      <u/>
      <sz val="12"/>
      <color indexed="10"/>
      <name val="Arial"/>
      <family val="2"/>
    </font>
    <font>
      <b/>
      <sz val="10"/>
      <color indexed="32"/>
      <name val="Arial"/>
      <family val="2"/>
    </font>
    <font>
      <sz val="10"/>
      <color indexed="12"/>
      <name val="Times New Roman"/>
      <family val="1"/>
    </font>
    <font>
      <sz val="8"/>
      <name val="times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color indexed="20"/>
      <name val="Calibri"/>
      <family val="2"/>
    </font>
    <font>
      <b/>
      <sz val="14"/>
      <color indexed="26"/>
      <name val="Times New Roman"/>
      <family val="1"/>
    </font>
    <font>
      <b/>
      <sz val="11"/>
      <color indexed="8"/>
      <name val="Times New Roman"/>
      <family val="1"/>
    </font>
    <font>
      <sz val="10"/>
      <color indexed="17"/>
      <name val="Haettenschweiler"/>
      <family val="2"/>
    </font>
    <font>
      <sz val="10"/>
      <color indexed="8"/>
      <name val="Tms Rmn"/>
    </font>
    <font>
      <sz val="8"/>
      <name val="MS Sans Serif"/>
      <family val="2"/>
    </font>
    <font>
      <b/>
      <i/>
      <sz val="12"/>
      <name val="Times New Roman"/>
      <family val="1"/>
    </font>
    <font>
      <u val="singleAccounting"/>
      <sz val="10"/>
      <name val="Arial"/>
      <family val="2"/>
    </font>
    <font>
      <sz val="10"/>
      <name val="Arial Narrow"/>
      <family val="2"/>
    </font>
    <font>
      <sz val="10"/>
      <color indexed="10"/>
      <name val="Haettenschweiler"/>
      <family val="2"/>
    </font>
    <font>
      <sz val="10"/>
      <color indexed="56"/>
      <name val="Arial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sz val="11"/>
      <color indexed="9"/>
      <name val="Calibri"/>
      <family val="2"/>
    </font>
    <font>
      <sz val="9"/>
      <name val="Haettenschweiler"/>
      <family val="2"/>
    </font>
    <font>
      <b/>
      <sz val="8"/>
      <name val="Arial"/>
      <family val="2"/>
    </font>
    <font>
      <sz val="8"/>
      <name val="Palatino"/>
      <family val="1"/>
    </font>
    <font>
      <sz val="1"/>
      <color indexed="8"/>
      <name val="Courier"/>
      <family val="3"/>
    </font>
    <font>
      <sz val="10"/>
      <name val="BERNHARD"/>
    </font>
    <font>
      <sz val="10"/>
      <name val="Helv"/>
    </font>
    <font>
      <sz val="12"/>
      <color indexed="8"/>
      <name val="Times New Roman"/>
      <family val="1"/>
    </font>
    <font>
      <sz val="10"/>
      <name val="MS Serif"/>
      <family val="1"/>
    </font>
    <font>
      <sz val="9"/>
      <name val="Verdana"/>
      <family val="2"/>
    </font>
    <font>
      <sz val="9"/>
      <color indexed="61"/>
      <name val="Verdana"/>
      <family val="2"/>
    </font>
    <font>
      <b/>
      <sz val="9"/>
      <color indexed="8"/>
      <name val="Verdana"/>
      <family val="2"/>
    </font>
    <font>
      <sz val="9"/>
      <color indexed="56"/>
      <name val="Verdana"/>
      <family val="2"/>
    </font>
    <font>
      <sz val="10"/>
      <name val="Tms Rmn"/>
    </font>
    <font>
      <u/>
      <sz val="8"/>
      <color indexed="12"/>
      <name val="Times New Roman"/>
      <family val="1"/>
    </font>
    <font>
      <sz val="10"/>
      <name val="MS Sans Serif"/>
      <family val="2"/>
    </font>
    <font>
      <b/>
      <sz val="16"/>
      <name val="Arial"/>
      <family val="2"/>
    </font>
    <font>
      <b/>
      <sz val="10"/>
      <name val="Times New Roman"/>
      <family val="1"/>
    </font>
    <font>
      <sz val="8"/>
      <color indexed="12"/>
      <name val="Times New Roman"/>
      <family val="1"/>
    </font>
    <font>
      <u val="doubleAccounting"/>
      <sz val="10"/>
      <name val="Arial"/>
      <family val="2"/>
    </font>
    <font>
      <sz val="14"/>
      <color indexed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8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name val="Times New Roman"/>
      <family val="1"/>
    </font>
    <font>
      <sz val="22"/>
      <name val="Times New Roman"/>
      <family val="1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8"/>
      <color indexed="16"/>
      <name val="Times New Roman"/>
      <family val="1"/>
    </font>
    <font>
      <sz val="7"/>
      <name val="Palatino"/>
      <family val="1"/>
    </font>
    <font>
      <b/>
      <sz val="48"/>
      <color indexed="12"/>
      <name val="Lucida Console"/>
      <family val="3"/>
    </font>
    <font>
      <sz val="10"/>
      <color indexed="18"/>
      <name val="Arial"/>
      <family val="2"/>
    </font>
    <font>
      <sz val="9"/>
      <name val="Bembo (DFS)"/>
      <family val="1"/>
    </font>
    <font>
      <sz val="11"/>
      <color indexed="17"/>
      <name val="Calibri"/>
      <family val="2"/>
    </font>
    <font>
      <sz val="10.5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22"/>
      <name val="Times New Roman"/>
      <family val="1"/>
    </font>
    <font>
      <u/>
      <sz val="7.5"/>
      <color indexed="12"/>
      <name val="Arial"/>
      <family val="2"/>
    </font>
    <font>
      <i/>
      <sz val="11"/>
      <name val="Arial"/>
      <family val="2"/>
    </font>
    <font>
      <sz val="11"/>
      <color indexed="62"/>
      <name val="Calibri"/>
      <family val="2"/>
    </font>
    <font>
      <sz val="12"/>
      <name val="Helv"/>
    </font>
    <font>
      <sz val="10"/>
      <name val="GillSans"/>
    </font>
    <font>
      <sz val="10"/>
      <name val="Haettenschweiler"/>
      <family val="2"/>
    </font>
    <font>
      <b/>
      <sz val="14"/>
      <color indexed="37"/>
      <name val="Haettenschweiler"/>
      <family val="2"/>
    </font>
    <font>
      <sz val="11"/>
      <color indexed="52"/>
      <name val="Calibri"/>
      <family val="2"/>
    </font>
    <font>
      <sz val="12"/>
      <color indexed="9"/>
      <name val="Helv"/>
    </font>
    <font>
      <sz val="9"/>
      <color indexed="57"/>
      <name val="Haettenschweiler"/>
      <family val="2"/>
    </font>
    <font>
      <b/>
      <sz val="10"/>
      <name val="Haettenschweiler"/>
      <family val="2"/>
    </font>
    <font>
      <sz val="9"/>
      <name val="LinePrinter"/>
    </font>
    <font>
      <b/>
      <sz val="12"/>
      <color indexed="8"/>
      <name val="Times New Roman"/>
      <family val="1"/>
    </font>
    <font>
      <sz val="14"/>
      <name val="Architecture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Palatino"/>
    </font>
    <font>
      <sz val="10"/>
      <name val="Arial CE"/>
      <charset val="238"/>
    </font>
    <font>
      <u/>
      <sz val="10"/>
      <color indexed="36"/>
      <name val="Arial CE"/>
      <charset val="238"/>
    </font>
    <font>
      <sz val="11"/>
      <name val="‚l‚r –¾’©"/>
      <charset val="128"/>
    </font>
    <font>
      <b/>
      <sz val="8"/>
      <color indexed="72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b/>
      <sz val="10"/>
      <name val="MS Sans Serif"/>
      <family val="2"/>
    </font>
    <font>
      <sz val="10"/>
      <color indexed="12"/>
      <name val="Haettenschweiler"/>
      <family val="2"/>
    </font>
    <font>
      <sz val="7"/>
      <color indexed="12"/>
      <name val="Arial"/>
      <family val="2"/>
    </font>
    <font>
      <sz val="8"/>
      <name val="Helv"/>
    </font>
    <font>
      <b/>
      <sz val="10"/>
      <color indexed="32"/>
      <name val="Haettenschweiler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2"/>
      <color indexed="57"/>
      <name val="Garamond"/>
      <family val="1"/>
    </font>
    <font>
      <sz val="10"/>
      <name val="MS Sans"/>
    </font>
    <font>
      <b/>
      <sz val="18"/>
      <name val="Times New Roman"/>
      <family val="1"/>
    </font>
    <font>
      <b/>
      <sz val="10"/>
      <color indexed="16"/>
      <name val="Courier"/>
      <family val="3"/>
    </font>
    <font>
      <sz val="10"/>
      <color indexed="16"/>
      <name val="Times New Roman"/>
      <family val="1"/>
    </font>
    <font>
      <b/>
      <sz val="8"/>
      <color indexed="8"/>
      <name val="Helv"/>
    </font>
    <font>
      <b/>
      <sz val="9"/>
      <name val="Palatino"/>
      <family val="1"/>
    </font>
    <font>
      <sz val="9"/>
      <color indexed="21"/>
      <name val="Helvetica-Black"/>
    </font>
    <font>
      <sz val="7"/>
      <name val="Times New Roman"/>
      <family val="1"/>
    </font>
    <font>
      <b/>
      <sz val="9"/>
      <name val="Verdana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u/>
      <sz val="8"/>
      <name val="Times New Roman"/>
      <family val="1"/>
    </font>
    <font>
      <b/>
      <sz val="8"/>
      <name val="Times New Roman"/>
      <family val="1"/>
    </font>
    <font>
      <b/>
      <sz val="8"/>
      <name val="Helv"/>
    </font>
    <font>
      <b/>
      <u/>
      <sz val="12"/>
      <name val="Arial"/>
      <family val="2"/>
    </font>
    <font>
      <b/>
      <u/>
      <sz val="12"/>
      <color indexed="16"/>
      <name val="Arial"/>
      <family val="2"/>
    </font>
    <font>
      <b/>
      <u/>
      <sz val="11"/>
      <color indexed="32"/>
      <name val="Times New Roman"/>
      <family val="1"/>
    </font>
    <font>
      <sz val="11"/>
      <color indexed="32"/>
      <name val="Times New Roman"/>
      <family val="1"/>
    </font>
    <font>
      <b/>
      <sz val="16"/>
      <color indexed="8"/>
      <name val="Haettenschweiler"/>
      <family val="2"/>
    </font>
    <font>
      <b/>
      <u/>
      <sz val="10"/>
      <name val="Haettenschweiler"/>
      <family val="2"/>
    </font>
    <font>
      <b/>
      <u/>
      <sz val="10"/>
      <color indexed="16"/>
      <name val="Haettenschweiler"/>
      <family val="2"/>
    </font>
    <font>
      <b/>
      <u/>
      <sz val="10"/>
      <color indexed="18"/>
      <name val="Haettenschweiler"/>
      <family val="2"/>
    </font>
    <font>
      <sz val="10"/>
      <color indexed="32"/>
      <name val="Times New Roman"/>
      <family val="1"/>
    </font>
    <font>
      <b/>
      <i/>
      <sz val="24"/>
      <name val="Arial"/>
      <family val="2"/>
    </font>
    <font>
      <b/>
      <sz val="11"/>
      <color indexed="8"/>
      <name val="Calibri"/>
      <family val="2"/>
    </font>
    <font>
      <sz val="8"/>
      <color indexed="32"/>
      <name val="Times New Roman"/>
      <family val="1"/>
    </font>
    <font>
      <b/>
      <sz val="7"/>
      <color indexed="12"/>
      <name val="Arial"/>
      <family val="2"/>
    </font>
    <font>
      <sz val="12"/>
      <color indexed="8"/>
      <name val="Arial MT"/>
    </font>
    <font>
      <sz val="10"/>
      <color indexed="8"/>
      <name val="Haettenschweiler"/>
      <family val="2"/>
    </font>
    <font>
      <i/>
      <sz val="8"/>
      <name val="Verdana"/>
      <family val="2"/>
    </font>
    <font>
      <sz val="11"/>
      <color indexed="10"/>
      <name val="Calibri"/>
      <family val="2"/>
    </font>
    <font>
      <b/>
      <u/>
      <sz val="8"/>
      <name val="Times New Roman"/>
      <family val="1"/>
    </font>
    <font>
      <sz val="12"/>
      <name val="바탕체"/>
      <family val="1"/>
      <charset val="129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2"/>
        <bgColor indexed="1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  <bgColor indexed="64"/>
      </patternFill>
    </fill>
    <fill>
      <patternFill patternType="solid">
        <fgColor indexed="19"/>
        <bgColor indexed="19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19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19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19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43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26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4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3"/>
      </bottom>
      <diagonal/>
    </border>
    <border>
      <left/>
      <right/>
      <top style="thick">
        <color indexed="17"/>
      </top>
      <bottom/>
      <diagonal/>
    </border>
    <border>
      <left/>
      <right/>
      <top/>
      <bottom style="thick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37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7" fillId="0" borderId="0"/>
    <xf numFmtId="165" fontId="8" fillId="0" borderId="0"/>
    <xf numFmtId="166" fontId="9" fillId="0" borderId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2" borderId="0" applyNumberFormat="0" applyFont="0" applyAlignment="0" applyProtection="0"/>
    <xf numFmtId="173" fontId="7" fillId="0" borderId="0" applyFont="0" applyFill="0" applyBorder="0" applyAlignment="0" applyProtection="0"/>
    <xf numFmtId="174" fontId="7" fillId="0" borderId="0" applyFont="0" applyFill="0" applyBorder="0" applyProtection="0">
      <alignment horizontal="right"/>
    </xf>
    <xf numFmtId="0" fontId="11" fillId="0" borderId="0">
      <alignment vertical="center"/>
    </xf>
    <xf numFmtId="0" fontId="12" fillId="0" borderId="0" applyNumberFormat="0" applyFill="0" applyBorder="0" applyProtection="0">
      <alignment vertical="top"/>
    </xf>
    <xf numFmtId="0" fontId="13" fillId="0" borderId="7" applyNumberFormat="0" applyFill="0" applyAlignment="0" applyProtection="0"/>
    <xf numFmtId="0" fontId="14" fillId="0" borderId="8" applyNumberFormat="0" applyFill="0" applyProtection="0">
      <alignment horizontal="center"/>
    </xf>
    <xf numFmtId="0" fontId="14" fillId="0" borderId="0" applyNumberFormat="0" applyFill="0" applyBorder="0" applyProtection="0">
      <alignment horizontal="left"/>
    </xf>
    <xf numFmtId="0" fontId="15" fillId="0" borderId="0" applyNumberFormat="0" applyFill="0" applyBorder="0" applyProtection="0">
      <alignment horizontal="centerContinuous"/>
    </xf>
    <xf numFmtId="175" fontId="7" fillId="0" borderId="0">
      <alignment horizontal="left" wrapText="1"/>
    </xf>
    <xf numFmtId="175" fontId="7" fillId="0" borderId="0">
      <alignment horizontal="left" wrapText="1"/>
    </xf>
    <xf numFmtId="38" fontId="16" fillId="0" borderId="9"/>
    <xf numFmtId="3" fontId="17" fillId="3" borderId="0">
      <alignment horizontal="left"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3" fontId="19" fillId="10" borderId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0">
      <alignment horizontal="center"/>
    </xf>
    <xf numFmtId="0" fontId="22" fillId="10" borderId="0"/>
    <xf numFmtId="0" fontId="23" fillId="10" borderId="0">
      <alignment horizontal="center"/>
    </xf>
    <xf numFmtId="0" fontId="24" fillId="10" borderId="0">
      <alignment horizontal="left"/>
    </xf>
    <xf numFmtId="0" fontId="11" fillId="0" borderId="0"/>
    <xf numFmtId="3" fontId="22" fillId="20" borderId="0">
      <alignment horizontal="left"/>
    </xf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176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6" fillId="0" borderId="0"/>
    <xf numFmtId="178" fontId="7" fillId="25" borderId="0" applyBorder="0" applyAlignment="0">
      <protection locked="0"/>
    </xf>
    <xf numFmtId="3" fontId="27" fillId="26" borderId="11">
      <alignment horizontal="center"/>
    </xf>
    <xf numFmtId="3" fontId="28" fillId="27" borderId="10" applyNumberFormat="0">
      <alignment horizontal="center"/>
    </xf>
    <xf numFmtId="0" fontId="8" fillId="0" borderId="0">
      <alignment horizontal="center" wrapText="1"/>
      <protection locked="0"/>
    </xf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1" fillId="28" borderId="12"/>
    <xf numFmtId="1" fontId="32" fillId="28" borderId="13">
      <alignment horizontal="center"/>
    </xf>
    <xf numFmtId="3" fontId="33" fillId="0" borderId="14">
      <alignment horizontal="center"/>
    </xf>
    <xf numFmtId="0" fontId="34" fillId="0" borderId="0" applyNumberFormat="0" applyFill="0" applyBorder="0" applyAlignment="0" applyProtection="0"/>
    <xf numFmtId="179" fontId="35" fillId="0" borderId="0" applyFont="0" applyFill="0" applyBorder="0" applyAlignment="0" applyProtection="0"/>
    <xf numFmtId="7" fontId="25" fillId="0" borderId="0">
      <alignment horizontal="right"/>
      <protection locked="0"/>
    </xf>
    <xf numFmtId="0" fontId="8" fillId="0" borderId="4" applyNumberFormat="0" applyFont="0" applyFill="0" applyAlignment="0" applyProtection="0"/>
    <xf numFmtId="0" fontId="8" fillId="0" borderId="15" applyNumberFormat="0" applyFont="0" applyFill="0" applyAlignment="0" applyProtection="0"/>
    <xf numFmtId="0" fontId="36" fillId="0" borderId="16" applyFill="0" applyProtection="0">
      <alignment horizontal="right"/>
    </xf>
    <xf numFmtId="180" fontId="37" fillId="0" borderId="0" applyFont="0" applyFill="0" applyBorder="0" applyAlignment="0" applyProtection="0"/>
    <xf numFmtId="181" fontId="7" fillId="29" borderId="17" applyFont="0" applyFill="0" applyBorder="0" applyAlignment="0" applyProtection="0"/>
    <xf numFmtId="182" fontId="7" fillId="29" borderId="18" applyFont="0" applyFill="0" applyBorder="0" applyAlignment="0" applyProtection="0"/>
    <xf numFmtId="183" fontId="7" fillId="0" borderId="0" applyFont="0" applyFill="0" applyBorder="0" applyAlignment="0" applyProtection="0"/>
    <xf numFmtId="14" fontId="14" fillId="30" borderId="19" applyBorder="0" applyAlignment="0">
      <alignment horizontal="center" vertical="center"/>
    </xf>
    <xf numFmtId="0" fontId="14" fillId="31" borderId="19" applyNumberFormat="0" applyBorder="0" applyAlignment="0">
      <alignment horizontal="center" vertical="center"/>
    </xf>
    <xf numFmtId="184" fontId="38" fillId="0" borderId="0" applyFill="0" applyBorder="0" applyAlignment="0"/>
    <xf numFmtId="185" fontId="7" fillId="0" borderId="0" applyFill="0" applyBorder="0" applyAlignment="0"/>
    <xf numFmtId="186" fontId="7" fillId="0" borderId="0" applyFill="0" applyBorder="0" applyAlignment="0"/>
    <xf numFmtId="3" fontId="39" fillId="10" borderId="0" applyFont="0" applyAlignment="0">
      <alignment horizontal="left"/>
    </xf>
    <xf numFmtId="0" fontId="40" fillId="0" borderId="0" applyAlignment="0"/>
    <xf numFmtId="0" fontId="41" fillId="32" borderId="20" applyNumberFormat="0" applyAlignment="0" applyProtection="0"/>
    <xf numFmtId="0" fontId="41" fillId="32" borderId="20" applyNumberFormat="0" applyAlignment="0" applyProtection="0"/>
    <xf numFmtId="0" fontId="41" fillId="32" borderId="20" applyNumberFormat="0" applyAlignment="0" applyProtection="0"/>
    <xf numFmtId="0" fontId="41" fillId="32" borderId="20" applyNumberFormat="0" applyAlignment="0" applyProtection="0"/>
    <xf numFmtId="0" fontId="41" fillId="32" borderId="20" applyNumberFormat="0" applyAlignment="0" applyProtection="0"/>
    <xf numFmtId="0" fontId="41" fillId="32" borderId="20" applyNumberFormat="0" applyAlignment="0" applyProtection="0"/>
    <xf numFmtId="0" fontId="41" fillId="32" borderId="20" applyNumberFormat="0" applyAlignment="0" applyProtection="0"/>
    <xf numFmtId="0" fontId="41" fillId="32" borderId="20" applyNumberFormat="0" applyAlignment="0" applyProtection="0"/>
    <xf numFmtId="0" fontId="41" fillId="32" borderId="20" applyNumberFormat="0" applyAlignment="0" applyProtection="0"/>
    <xf numFmtId="0" fontId="41" fillId="32" borderId="20" applyNumberFormat="0" applyAlignment="0" applyProtection="0"/>
    <xf numFmtId="0" fontId="41" fillId="32" borderId="20" applyNumberFormat="0" applyAlignment="0" applyProtection="0"/>
    <xf numFmtId="0" fontId="41" fillId="32" borderId="20" applyNumberFormat="0" applyAlignment="0" applyProtection="0"/>
    <xf numFmtId="0" fontId="41" fillId="32" borderId="20" applyNumberFormat="0" applyAlignment="0" applyProtection="0"/>
    <xf numFmtId="0" fontId="41" fillId="32" borderId="20" applyNumberFormat="0" applyAlignment="0" applyProtection="0"/>
    <xf numFmtId="187" fontId="42" fillId="33" borderId="0" applyNumberFormat="0" applyFont="0" applyBorder="0" applyAlignment="0">
      <protection locked="0"/>
    </xf>
    <xf numFmtId="1" fontId="43" fillId="28" borderId="11">
      <alignment horizontal="center"/>
    </xf>
    <xf numFmtId="8" fontId="7" fillId="0" borderId="21" applyFont="0" applyFill="0" applyBorder="0" applyProtection="0">
      <alignment horizontal="right"/>
    </xf>
    <xf numFmtId="0" fontId="44" fillId="34" borderId="22" applyNumberFormat="0" applyAlignment="0" applyProtection="0"/>
    <xf numFmtId="0" fontId="44" fillId="34" borderId="22" applyNumberFormat="0" applyAlignment="0" applyProtection="0"/>
    <xf numFmtId="0" fontId="44" fillId="34" borderId="22" applyNumberFormat="0" applyAlignment="0" applyProtection="0"/>
    <xf numFmtId="0" fontId="44" fillId="34" borderId="22" applyNumberFormat="0" applyAlignment="0" applyProtection="0"/>
    <xf numFmtId="0" fontId="44" fillId="34" borderId="22" applyNumberFormat="0" applyAlignment="0" applyProtection="0"/>
    <xf numFmtId="0" fontId="44" fillId="34" borderId="22" applyNumberFormat="0" applyAlignment="0" applyProtection="0"/>
    <xf numFmtId="0" fontId="44" fillId="34" borderId="22" applyNumberFormat="0" applyAlignment="0" applyProtection="0"/>
    <xf numFmtId="0" fontId="44" fillId="34" borderId="22" applyNumberFormat="0" applyAlignment="0" applyProtection="0"/>
    <xf numFmtId="0" fontId="44" fillId="34" borderId="22" applyNumberFormat="0" applyAlignment="0" applyProtection="0"/>
    <xf numFmtId="0" fontId="44" fillId="34" borderId="22" applyNumberFormat="0" applyAlignment="0" applyProtection="0"/>
    <xf numFmtId="0" fontId="44" fillId="34" borderId="22" applyNumberFormat="0" applyAlignment="0" applyProtection="0"/>
    <xf numFmtId="0" fontId="44" fillId="34" borderId="22" applyNumberFormat="0" applyAlignment="0" applyProtection="0"/>
    <xf numFmtId="0" fontId="44" fillId="34" borderId="22" applyNumberFormat="0" applyAlignment="0" applyProtection="0"/>
    <xf numFmtId="0" fontId="44" fillId="34" borderId="22" applyNumberFormat="0" applyAlignment="0" applyProtection="0"/>
    <xf numFmtId="188" fontId="45" fillId="10" borderId="23">
      <alignment horizontal="right"/>
    </xf>
    <xf numFmtId="0" fontId="46" fillId="0" borderId="24">
      <alignment horizontal="center"/>
    </xf>
    <xf numFmtId="41" fontId="7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89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0" fontId="47" fillId="0" borderId="0" applyFont="0" applyFill="0" applyBorder="0" applyAlignment="0" applyProtection="0">
      <alignment horizontal="right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7" fontId="7" fillId="0" borderId="0" applyFont="0" applyFill="0" applyBorder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7" fillId="0" borderId="0" applyFont="0" applyFill="0" applyBorder="0" applyProtection="0">
      <alignment horizontal="right"/>
    </xf>
    <xf numFmtId="191" fontId="7" fillId="0" borderId="0" applyFont="0" applyFill="0" applyBorder="0" applyAlignment="0" applyProtection="0"/>
    <xf numFmtId="192" fontId="48" fillId="0" borderId="0">
      <protection locked="0"/>
    </xf>
    <xf numFmtId="0" fontId="49" fillId="0" borderId="0"/>
    <xf numFmtId="0" fontId="50" fillId="0" borderId="0"/>
    <xf numFmtId="0" fontId="49" fillId="0" borderId="0"/>
    <xf numFmtId="3" fontId="51" fillId="0" borderId="0" applyFont="0" applyFill="0" applyBorder="0" applyAlignment="0" applyProtection="0"/>
    <xf numFmtId="0" fontId="49" fillId="0" borderId="0"/>
    <xf numFmtId="0" fontId="49" fillId="0" borderId="0"/>
    <xf numFmtId="0" fontId="50" fillId="0" borderId="0"/>
    <xf numFmtId="43" fontId="7" fillId="35" borderId="0" applyNumberFormat="0" applyFont="0" applyBorder="0" applyAlignment="0" applyProtection="0"/>
    <xf numFmtId="0" fontId="52" fillId="0" borderId="0" applyNumberFormat="0" applyAlignment="0">
      <alignment horizontal="left"/>
    </xf>
    <xf numFmtId="0" fontId="11" fillId="0" borderId="0" applyNumberFormat="0" applyAlignment="0"/>
    <xf numFmtId="193" fontId="35" fillId="0" borderId="0" applyFont="0" applyFill="0" applyBorder="0" applyAlignment="0" applyProtection="0"/>
    <xf numFmtId="194" fontId="35" fillId="0" borderId="0" applyFont="0" applyFill="0" applyBorder="0" applyAlignment="0" applyProtection="0"/>
    <xf numFmtId="0" fontId="47" fillId="0" borderId="0" applyFont="0" applyFill="0" applyBorder="0" applyAlignment="0" applyProtection="0">
      <alignment horizontal="right"/>
    </xf>
    <xf numFmtId="0" fontId="47" fillId="0" borderId="0" applyFont="0" applyFill="0" applyBorder="0" applyAlignment="0" applyProtection="0">
      <alignment horizontal="right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195" fontId="48" fillId="0" borderId="0">
      <protection locked="0"/>
    </xf>
    <xf numFmtId="196" fontId="53" fillId="0" borderId="25" applyBorder="0"/>
    <xf numFmtId="3" fontId="33" fillId="10" borderId="0" applyNumberFormat="0" applyAlignment="0"/>
    <xf numFmtId="3" fontId="54" fillId="0" borderId="0" applyNumberFormat="0" applyFill="0" applyBorder="0">
      <alignment horizontal="right"/>
    </xf>
    <xf numFmtId="0" fontId="55" fillId="0" borderId="26" applyFill="0" applyBorder="0"/>
    <xf numFmtId="0" fontId="56" fillId="0" borderId="25" applyNumberFormat="0" applyFill="0" applyBorder="0">
      <alignment horizontal="right"/>
    </xf>
    <xf numFmtId="0" fontId="48" fillId="0" borderId="0">
      <protection locked="0"/>
    </xf>
    <xf numFmtId="0" fontId="47" fillId="0" borderId="0" applyFont="0" applyFill="0" applyBorder="0" applyAlignment="0" applyProtection="0"/>
    <xf numFmtId="14" fontId="57" fillId="0" borderId="0"/>
    <xf numFmtId="14" fontId="58" fillId="0" borderId="0">
      <alignment horizontal="right"/>
      <protection locked="0"/>
    </xf>
    <xf numFmtId="197" fontId="59" fillId="0" borderId="0" applyFont="0" applyFill="0" applyBorder="0" applyAlignment="0" applyProtection="0"/>
    <xf numFmtId="0" fontId="48" fillId="0" borderId="0">
      <protection locked="0"/>
    </xf>
    <xf numFmtId="3" fontId="60" fillId="36" borderId="10">
      <alignment horizontal="center"/>
    </xf>
    <xf numFmtId="198" fontId="7" fillId="0" borderId="0" applyFont="0" applyFill="0" applyBorder="0" applyAlignment="0" applyProtection="0"/>
    <xf numFmtId="0" fontId="61" fillId="0" borderId="0" applyFont="0" applyFill="0" applyBorder="0" applyAlignment="0" applyProtection="0"/>
    <xf numFmtId="199" fontId="7" fillId="0" borderId="0" applyFont="0" applyFill="0" applyBorder="0" applyAlignment="0" applyProtection="0"/>
    <xf numFmtId="200" fontId="8" fillId="0" borderId="0"/>
    <xf numFmtId="200" fontId="62" fillId="0" borderId="0">
      <protection locked="0"/>
    </xf>
    <xf numFmtId="7" fontId="8" fillId="0" borderId="0"/>
    <xf numFmtId="0" fontId="47" fillId="0" borderId="27" applyNumberFormat="0" applyFont="0" applyFill="0" applyAlignment="0" applyProtection="0"/>
    <xf numFmtId="42" fontId="63" fillId="0" borderId="0" applyFill="0" applyBorder="0" applyAlignment="0" applyProtection="0"/>
    <xf numFmtId="201" fontId="16" fillId="37" borderId="0">
      <alignment vertical="center"/>
    </xf>
    <xf numFmtId="201" fontId="61" fillId="0" borderId="0">
      <alignment vertical="center"/>
    </xf>
    <xf numFmtId="201" fontId="61" fillId="0" borderId="0">
      <alignment vertical="center"/>
    </xf>
    <xf numFmtId="201" fontId="64" fillId="38" borderId="28" applyNumberFormat="0" applyAlignment="0">
      <alignment horizontal="center" vertical="center"/>
    </xf>
    <xf numFmtId="201" fontId="43" fillId="38" borderId="0">
      <alignment horizontal="center" vertical="center"/>
    </xf>
    <xf numFmtId="14" fontId="16" fillId="38" borderId="0">
      <alignment horizontal="center" vertical="center"/>
    </xf>
    <xf numFmtId="17" fontId="65" fillId="38" borderId="0">
      <alignment horizontal="center" vertical="center"/>
    </xf>
    <xf numFmtId="201" fontId="66" fillId="0" borderId="0">
      <alignment vertical="center"/>
    </xf>
    <xf numFmtId="201" fontId="67" fillId="38" borderId="0">
      <alignment vertical="center"/>
    </xf>
    <xf numFmtId="201" fontId="68" fillId="38" borderId="0">
      <alignment vertical="center"/>
    </xf>
    <xf numFmtId="185" fontId="69" fillId="38" borderId="29">
      <alignment vertical="center"/>
    </xf>
    <xf numFmtId="0" fontId="16" fillId="38" borderId="29">
      <alignment vertical="center"/>
    </xf>
    <xf numFmtId="37" fontId="65" fillId="38" borderId="0">
      <alignment horizontal="left" vertical="center"/>
    </xf>
    <xf numFmtId="201" fontId="65" fillId="38" borderId="0">
      <alignment horizontal="center" vertical="center"/>
    </xf>
    <xf numFmtId="202" fontId="70" fillId="38" borderId="0">
      <alignment horizontal="right" vertical="center"/>
    </xf>
    <xf numFmtId="186" fontId="70" fillId="38" borderId="0">
      <alignment horizontal="right" vertical="center"/>
    </xf>
    <xf numFmtId="185" fontId="71" fillId="38" borderId="0">
      <alignment horizontal="right" vertical="center"/>
    </xf>
    <xf numFmtId="185" fontId="71" fillId="38" borderId="30">
      <alignment horizontal="right" vertical="center"/>
    </xf>
    <xf numFmtId="186" fontId="72" fillId="38" borderId="29">
      <alignment horizontal="right" vertical="center"/>
    </xf>
    <xf numFmtId="203" fontId="70" fillId="38" borderId="0">
      <alignment horizontal="right" vertical="center"/>
    </xf>
    <xf numFmtId="4" fontId="70" fillId="38" borderId="0">
      <alignment horizontal="right" vertical="center"/>
    </xf>
    <xf numFmtId="203" fontId="65" fillId="38" borderId="6">
      <alignment horizontal="right" vertical="center"/>
    </xf>
    <xf numFmtId="186" fontId="65" fillId="38" borderId="6">
      <alignment horizontal="right" vertical="center"/>
    </xf>
    <xf numFmtId="186" fontId="72" fillId="38" borderId="0">
      <alignment horizontal="right" vertical="center"/>
    </xf>
    <xf numFmtId="204" fontId="65" fillId="38" borderId="0">
      <alignment horizontal="right" vertical="center"/>
    </xf>
    <xf numFmtId="201" fontId="16" fillId="0" borderId="0">
      <alignment vertical="center"/>
    </xf>
    <xf numFmtId="201" fontId="66" fillId="38" borderId="6" applyBorder="0">
      <alignment horizontal="left" vertical="center"/>
    </xf>
    <xf numFmtId="201" fontId="73" fillId="38" borderId="0">
      <alignment horizontal="left" vertical="center"/>
    </xf>
    <xf numFmtId="201" fontId="66" fillId="38" borderId="31">
      <alignment horizontal="left"/>
    </xf>
    <xf numFmtId="201" fontId="8" fillId="38" borderId="32">
      <alignment vertical="center"/>
    </xf>
    <xf numFmtId="201" fontId="8" fillId="38" borderId="33">
      <alignment vertical="center"/>
    </xf>
    <xf numFmtId="201" fontId="8" fillId="38" borderId="30">
      <alignment vertical="center"/>
    </xf>
    <xf numFmtId="201" fontId="61" fillId="38" borderId="34">
      <alignment horizontal="center" vertical="center"/>
    </xf>
    <xf numFmtId="201" fontId="61" fillId="0" borderId="0">
      <alignment vertical="center"/>
    </xf>
    <xf numFmtId="201" fontId="61" fillId="0" borderId="0">
      <alignment vertical="center"/>
    </xf>
    <xf numFmtId="201" fontId="61" fillId="0" borderId="0">
      <alignment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74" fillId="0" borderId="0">
      <protection locked="0"/>
    </xf>
    <xf numFmtId="0" fontId="74" fillId="0" borderId="0">
      <protection locked="0"/>
    </xf>
    <xf numFmtId="184" fontId="38" fillId="0" borderId="0" applyFill="0" applyBorder="0" applyAlignment="0"/>
    <xf numFmtId="0" fontId="75" fillId="0" borderId="0" applyNumberFormat="0" applyAlignment="0">
      <alignment horizontal="left"/>
    </xf>
    <xf numFmtId="207" fontId="7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208" fontId="77" fillId="10" borderId="35"/>
    <xf numFmtId="0" fontId="48" fillId="0" borderId="0">
      <protection locked="0"/>
    </xf>
    <xf numFmtId="0" fontId="48" fillId="0" borderId="0">
      <protection locked="0"/>
    </xf>
    <xf numFmtId="209" fontId="48" fillId="0" borderId="0">
      <protection locked="0"/>
    </xf>
    <xf numFmtId="0" fontId="78" fillId="0" borderId="0" applyFill="0" applyBorder="0" applyProtection="0">
      <alignment horizontal="left"/>
    </xf>
    <xf numFmtId="0" fontId="79" fillId="25" borderId="0" applyNumberFormat="0" applyFont="0" applyBorder="0" applyAlignment="0" applyProtection="0">
      <alignment horizontal="centerContinuous"/>
    </xf>
    <xf numFmtId="0" fontId="79" fillId="39" borderId="0" applyNumberFormat="0" applyFont="0" applyBorder="0" applyAlignment="0" applyProtection="0">
      <alignment horizontal="centerContinuous"/>
    </xf>
    <xf numFmtId="0" fontId="80" fillId="10" borderId="36" applyNumberFormat="0" applyFont="0" applyBorder="0" applyAlignment="0"/>
    <xf numFmtId="0" fontId="7" fillId="25" borderId="37" applyNumberFormat="0" applyFont="0" applyBorder="0" applyAlignment="0" applyProtection="0"/>
    <xf numFmtId="10" fontId="7" fillId="25" borderId="0" applyNumberFormat="0" applyFont="0" applyBorder="0" applyAlignment="0"/>
    <xf numFmtId="4" fontId="7" fillId="0" borderId="0"/>
    <xf numFmtId="0" fontId="81" fillId="0" borderId="0" applyNumberFormat="0" applyFill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38" fontId="42" fillId="10" borderId="0" applyNumberFormat="0" applyBorder="0" applyAlignment="0" applyProtection="0"/>
    <xf numFmtId="41" fontId="27" fillId="0" borderId="0"/>
    <xf numFmtId="0" fontId="47" fillId="0" borderId="0" applyFont="0" applyFill="0" applyBorder="0" applyAlignment="0" applyProtection="0">
      <alignment horizontal="right"/>
    </xf>
    <xf numFmtId="0" fontId="83" fillId="0" borderId="0" applyProtection="0">
      <alignment horizontal="right" vertical="top"/>
    </xf>
    <xf numFmtId="0" fontId="84" fillId="0" borderId="2" applyNumberFormat="0" applyAlignment="0" applyProtection="0">
      <alignment horizontal="left" vertical="center"/>
    </xf>
    <xf numFmtId="0" fontId="84" fillId="0" borderId="38">
      <alignment horizontal="left" vertical="center"/>
    </xf>
    <xf numFmtId="0" fontId="85" fillId="0" borderId="0" applyFill="0" applyBorder="0" applyProtection="0">
      <alignment horizontal="right"/>
    </xf>
    <xf numFmtId="0" fontId="86" fillId="0" borderId="39" applyNumberFormat="0" applyFill="0" applyAlignment="0" applyProtection="0"/>
    <xf numFmtId="0" fontId="86" fillId="0" borderId="39" applyNumberFormat="0" applyFill="0" applyAlignment="0" applyProtection="0"/>
    <xf numFmtId="0" fontId="86" fillId="0" borderId="39" applyNumberFormat="0" applyFill="0" applyAlignment="0" applyProtection="0"/>
    <xf numFmtId="0" fontId="86" fillId="0" borderId="39" applyNumberFormat="0" applyFill="0" applyAlignment="0" applyProtection="0"/>
    <xf numFmtId="0" fontId="86" fillId="0" borderId="39" applyNumberFormat="0" applyFill="0" applyAlignment="0" applyProtection="0"/>
    <xf numFmtId="0" fontId="86" fillId="0" borderId="39" applyNumberFormat="0" applyFill="0" applyAlignment="0" applyProtection="0"/>
    <xf numFmtId="0" fontId="86" fillId="0" borderId="39" applyNumberFormat="0" applyFill="0" applyAlignment="0" applyProtection="0"/>
    <xf numFmtId="0" fontId="86" fillId="0" borderId="39" applyNumberFormat="0" applyFill="0" applyAlignment="0" applyProtection="0"/>
    <xf numFmtId="0" fontId="86" fillId="0" borderId="39" applyNumberFormat="0" applyFill="0" applyAlignment="0" applyProtection="0"/>
    <xf numFmtId="0" fontId="86" fillId="0" borderId="39" applyNumberFormat="0" applyFill="0" applyAlignment="0" applyProtection="0"/>
    <xf numFmtId="0" fontId="86" fillId="0" borderId="39" applyNumberFormat="0" applyFill="0" applyAlignment="0" applyProtection="0"/>
    <xf numFmtId="0" fontId="86" fillId="0" borderId="39" applyNumberFormat="0" applyFill="0" applyAlignment="0" applyProtection="0"/>
    <xf numFmtId="0" fontId="86" fillId="0" borderId="39" applyNumberFormat="0" applyFill="0" applyAlignment="0" applyProtection="0"/>
    <xf numFmtId="0" fontId="86" fillId="0" borderId="39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4" fillId="0" borderId="0">
      <protection locked="0"/>
    </xf>
    <xf numFmtId="0" fontId="74" fillId="0" borderId="0">
      <protection locked="0"/>
    </xf>
    <xf numFmtId="0" fontId="89" fillId="0" borderId="42" applyNumberFormat="0" applyFill="0" applyBorder="0" applyAlignment="0" applyProtection="0">
      <alignment horizontal="left"/>
    </xf>
    <xf numFmtId="0" fontId="90" fillId="0" borderId="0" applyNumberFormat="0" applyFill="0" applyBorder="0" applyAlignment="0" applyProtection="0">
      <alignment vertical="top"/>
      <protection locked="0"/>
    </xf>
    <xf numFmtId="0" fontId="17" fillId="38" borderId="0"/>
    <xf numFmtId="0" fontId="11" fillId="0" borderId="0"/>
    <xf numFmtId="0" fontId="91" fillId="0" borderId="0" applyNumberFormat="0" applyFill="0" applyBorder="0" applyProtection="0">
      <alignment horizontal="left" vertical="top" wrapText="1" indent="1"/>
      <protection locked="0"/>
    </xf>
    <xf numFmtId="4" fontId="7" fillId="40" borderId="0"/>
    <xf numFmtId="10" fontId="42" fillId="25" borderId="35" applyNumberFormat="0" applyBorder="0" applyAlignment="0" applyProtection="0"/>
    <xf numFmtId="0" fontId="92" fillId="9" borderId="20" applyNumberFormat="0" applyAlignment="0" applyProtection="0"/>
    <xf numFmtId="0" fontId="92" fillId="9" borderId="20" applyNumberFormat="0" applyAlignment="0" applyProtection="0"/>
    <xf numFmtId="0" fontId="92" fillId="9" borderId="20" applyNumberFormat="0" applyAlignment="0" applyProtection="0"/>
    <xf numFmtId="0" fontId="92" fillId="9" borderId="20" applyNumberFormat="0" applyAlignment="0" applyProtection="0"/>
    <xf numFmtId="0" fontId="92" fillId="9" borderId="20" applyNumberFormat="0" applyAlignment="0" applyProtection="0"/>
    <xf numFmtId="0" fontId="92" fillId="9" borderId="20" applyNumberFormat="0" applyAlignment="0" applyProtection="0"/>
    <xf numFmtId="0" fontId="92" fillId="9" borderId="20" applyNumberFormat="0" applyAlignment="0" applyProtection="0"/>
    <xf numFmtId="0" fontId="92" fillId="9" borderId="20" applyNumberFormat="0" applyAlignment="0" applyProtection="0"/>
    <xf numFmtId="0" fontId="92" fillId="9" borderId="20" applyNumberFormat="0" applyAlignment="0" applyProtection="0"/>
    <xf numFmtId="0" fontId="92" fillId="9" borderId="20" applyNumberFormat="0" applyAlignment="0" applyProtection="0"/>
    <xf numFmtId="0" fontId="92" fillId="9" borderId="20" applyNumberFormat="0" applyAlignment="0" applyProtection="0"/>
    <xf numFmtId="0" fontId="92" fillId="9" borderId="20" applyNumberFormat="0" applyAlignment="0" applyProtection="0"/>
    <xf numFmtId="0" fontId="92" fillId="9" borderId="20" applyNumberFormat="0" applyAlignment="0" applyProtection="0"/>
    <xf numFmtId="0" fontId="92" fillId="9" borderId="20" applyNumberFormat="0" applyAlignment="0" applyProtection="0"/>
    <xf numFmtId="210" fontId="93" fillId="41" borderId="0"/>
    <xf numFmtId="210" fontId="94" fillId="0" borderId="0" applyNumberFormat="0" applyFill="0" applyBorder="0">
      <alignment horizontal="left" vertical="center"/>
    </xf>
    <xf numFmtId="0" fontId="22" fillId="0" borderId="0" applyAlignment="0"/>
    <xf numFmtId="187" fontId="8" fillId="0" borderId="0">
      <alignment horizontal="left"/>
    </xf>
    <xf numFmtId="3" fontId="95" fillId="0" borderId="0"/>
    <xf numFmtId="3" fontId="96" fillId="25" borderId="38">
      <alignment horizontal="left" vertical="center"/>
    </xf>
    <xf numFmtId="184" fontId="38" fillId="0" borderId="0" applyFill="0" applyBorder="0" applyAlignment="0"/>
    <xf numFmtId="0" fontId="97" fillId="0" borderId="43" applyNumberFormat="0" applyFill="0" applyAlignment="0" applyProtection="0"/>
    <xf numFmtId="0" fontId="97" fillId="0" borderId="43" applyNumberFormat="0" applyFill="0" applyAlignment="0" applyProtection="0"/>
    <xf numFmtId="0" fontId="97" fillId="0" borderId="43" applyNumberFormat="0" applyFill="0" applyAlignment="0" applyProtection="0"/>
    <xf numFmtId="0" fontId="97" fillId="0" borderId="43" applyNumberFormat="0" applyFill="0" applyAlignment="0" applyProtection="0"/>
    <xf numFmtId="0" fontId="97" fillId="0" borderId="43" applyNumberFormat="0" applyFill="0" applyAlignment="0" applyProtection="0"/>
    <xf numFmtId="0" fontId="97" fillId="0" borderId="43" applyNumberFormat="0" applyFill="0" applyAlignment="0" applyProtection="0"/>
    <xf numFmtId="0" fontId="97" fillId="0" borderId="43" applyNumberFormat="0" applyFill="0" applyAlignment="0" applyProtection="0"/>
    <xf numFmtId="0" fontId="97" fillId="0" borderId="43" applyNumberFormat="0" applyFill="0" applyAlignment="0" applyProtection="0"/>
    <xf numFmtId="0" fontId="97" fillId="0" borderId="43" applyNumberFormat="0" applyFill="0" applyAlignment="0" applyProtection="0"/>
    <xf numFmtId="0" fontId="97" fillId="0" borderId="43" applyNumberFormat="0" applyFill="0" applyAlignment="0" applyProtection="0"/>
    <xf numFmtId="0" fontId="97" fillId="0" borderId="43" applyNumberFormat="0" applyFill="0" applyAlignment="0" applyProtection="0"/>
    <xf numFmtId="0" fontId="97" fillId="0" borderId="43" applyNumberFormat="0" applyFill="0" applyAlignment="0" applyProtection="0"/>
    <xf numFmtId="0" fontId="97" fillId="0" borderId="43" applyNumberFormat="0" applyFill="0" applyAlignment="0" applyProtection="0"/>
    <xf numFmtId="0" fontId="97" fillId="0" borderId="43" applyNumberFormat="0" applyFill="0" applyAlignment="0" applyProtection="0"/>
    <xf numFmtId="210" fontId="98" fillId="42" borderId="0"/>
    <xf numFmtId="188" fontId="99" fillId="10" borderId="23" applyNumberFormat="0" applyFont="0" applyBorder="0" applyAlignment="0">
      <alignment horizontal="center"/>
    </xf>
    <xf numFmtId="3" fontId="100" fillId="10" borderId="24">
      <alignment horizontal="center"/>
    </xf>
    <xf numFmtId="211" fontId="7" fillId="0" borderId="0" applyFont="0" applyFill="0" applyBorder="0" applyAlignment="0" applyProtection="0"/>
    <xf numFmtId="212" fontId="101" fillId="0" borderId="0" applyFont="0" applyFill="0" applyBorder="0" applyAlignment="0" applyProtection="0"/>
    <xf numFmtId="213" fontId="101" fillId="0" borderId="0" applyFont="0" applyFill="0" applyBorder="0" applyAlignment="0" applyProtection="0"/>
    <xf numFmtId="214" fontId="59" fillId="0" borderId="0" applyFont="0" applyFill="0" applyBorder="0" applyAlignment="0" applyProtection="0"/>
    <xf numFmtId="215" fontId="59" fillId="0" borderId="0" applyFont="0" applyFill="0" applyBorder="0" applyAlignment="0" applyProtection="0"/>
    <xf numFmtId="216" fontId="101" fillId="0" borderId="0" applyFont="0" applyFill="0" applyBorder="0" applyAlignment="0" applyProtection="0"/>
    <xf numFmtId="217" fontId="101" fillId="0" borderId="0" applyFont="0" applyFill="0" applyBorder="0" applyAlignment="0" applyProtection="0"/>
    <xf numFmtId="0" fontId="48" fillId="0" borderId="0">
      <protection locked="0"/>
    </xf>
    <xf numFmtId="3" fontId="102" fillId="3" borderId="6">
      <alignment horizontal="center"/>
    </xf>
    <xf numFmtId="0" fontId="103" fillId="0" borderId="0"/>
    <xf numFmtId="218" fontId="35" fillId="0" borderId="0" applyFont="0" applyFill="0" applyBorder="0" applyAlignment="0" applyProtection="0"/>
    <xf numFmtId="219" fontId="35" fillId="0" borderId="0" applyFont="0" applyFill="0" applyBorder="0" applyAlignment="0" applyProtection="0"/>
    <xf numFmtId="220" fontId="35" fillId="0" borderId="0" applyFont="0" applyFill="0" applyBorder="0" applyAlignment="0" applyProtection="0"/>
    <xf numFmtId="221" fontId="7" fillId="0" borderId="0" applyFont="0" applyFill="0" applyBorder="0" applyAlignment="0" applyProtection="0">
      <protection locked="0"/>
    </xf>
    <xf numFmtId="222" fontId="47" fillId="0" borderId="0" applyFont="0" applyFill="0" applyBorder="0" applyProtection="0">
      <alignment horizontal="right"/>
    </xf>
    <xf numFmtId="0" fontId="104" fillId="2" borderId="0" applyNumberFormat="0" applyBorder="0" applyAlignment="0" applyProtection="0"/>
    <xf numFmtId="0" fontId="104" fillId="2" borderId="0" applyNumberFormat="0" applyBorder="0" applyAlignment="0" applyProtection="0"/>
    <xf numFmtId="0" fontId="104" fillId="2" borderId="0" applyNumberFormat="0" applyBorder="0" applyAlignment="0" applyProtection="0"/>
    <xf numFmtId="0" fontId="104" fillId="2" borderId="0" applyNumberFormat="0" applyBorder="0" applyAlignment="0" applyProtection="0"/>
    <xf numFmtId="0" fontId="104" fillId="2" borderId="0" applyNumberFormat="0" applyBorder="0" applyAlignment="0" applyProtection="0"/>
    <xf numFmtId="0" fontId="104" fillId="2" borderId="0" applyNumberFormat="0" applyBorder="0" applyAlignment="0" applyProtection="0"/>
    <xf numFmtId="0" fontId="104" fillId="2" borderId="0" applyNumberFormat="0" applyBorder="0" applyAlignment="0" applyProtection="0"/>
    <xf numFmtId="0" fontId="104" fillId="2" borderId="0" applyNumberFormat="0" applyBorder="0" applyAlignment="0" applyProtection="0"/>
    <xf numFmtId="0" fontId="104" fillId="2" borderId="0" applyNumberFormat="0" applyBorder="0" applyAlignment="0" applyProtection="0"/>
    <xf numFmtId="0" fontId="104" fillId="2" borderId="0" applyNumberFormat="0" applyBorder="0" applyAlignment="0" applyProtection="0"/>
    <xf numFmtId="0" fontId="104" fillId="2" borderId="0" applyNumberFormat="0" applyBorder="0" applyAlignment="0" applyProtection="0"/>
    <xf numFmtId="0" fontId="104" fillId="2" borderId="0" applyNumberFormat="0" applyBorder="0" applyAlignment="0" applyProtection="0"/>
    <xf numFmtId="0" fontId="104" fillId="2" borderId="0" applyNumberFormat="0" applyBorder="0" applyAlignment="0" applyProtection="0"/>
    <xf numFmtId="0" fontId="104" fillId="2" borderId="0" applyNumberFormat="0" applyBorder="0" applyAlignment="0" applyProtection="0"/>
    <xf numFmtId="37" fontId="105" fillId="0" borderId="0"/>
    <xf numFmtId="0" fontId="11" fillId="0" borderId="0"/>
    <xf numFmtId="223" fontId="35" fillId="0" borderId="0" applyFont="0" applyFill="0" applyBorder="0" applyAlignment="0" applyProtection="0"/>
    <xf numFmtId="0" fontId="38" fillId="0" borderId="0"/>
    <xf numFmtId="224" fontId="106" fillId="0" borderId="0"/>
    <xf numFmtId="225" fontId="106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 applyNumberFormat="0" applyFont="0" applyFill="0" applyBorder="0" applyAlignment="0" applyProtection="0">
      <alignment vertical="top"/>
    </xf>
    <xf numFmtId="37" fontId="7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 applyNumberFormat="0" applyFont="0" applyFill="0" applyBorder="0" applyAlignment="0" applyProtection="0">
      <alignment vertical="top"/>
    </xf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3" fontId="59" fillId="32" borderId="44"/>
    <xf numFmtId="226" fontId="16" fillId="38" borderId="0" applyBorder="0">
      <alignment vertical="center"/>
    </xf>
    <xf numFmtId="0" fontId="107" fillId="0" borderId="0"/>
    <xf numFmtId="0" fontId="7" fillId="43" borderId="45" applyNumberFormat="0" applyFont="0" applyAlignment="0" applyProtection="0"/>
    <xf numFmtId="0" fontId="7" fillId="43" borderId="45" applyNumberFormat="0" applyFont="0" applyAlignment="0" applyProtection="0"/>
    <xf numFmtId="0" fontId="7" fillId="43" borderId="45" applyNumberFormat="0" applyFont="0" applyAlignment="0" applyProtection="0"/>
    <xf numFmtId="0" fontId="7" fillId="43" borderId="45" applyNumberFormat="0" applyFont="0" applyAlignment="0" applyProtection="0"/>
    <xf numFmtId="0" fontId="7" fillId="43" borderId="45" applyNumberFormat="0" applyFont="0" applyAlignment="0" applyProtection="0"/>
    <xf numFmtId="0" fontId="7" fillId="43" borderId="45" applyNumberFormat="0" applyFont="0" applyAlignment="0" applyProtection="0"/>
    <xf numFmtId="0" fontId="7" fillId="43" borderId="45" applyNumberFormat="0" applyFont="0" applyAlignment="0" applyProtection="0"/>
    <xf numFmtId="0" fontId="7" fillId="43" borderId="45" applyNumberFormat="0" applyFont="0" applyAlignment="0" applyProtection="0"/>
    <xf numFmtId="0" fontId="7" fillId="43" borderId="45" applyNumberFormat="0" applyFont="0" applyAlignment="0" applyProtection="0"/>
    <xf numFmtId="0" fontId="7" fillId="43" borderId="45" applyNumberFormat="0" applyFont="0" applyAlignment="0" applyProtection="0"/>
    <xf numFmtId="0" fontId="7" fillId="43" borderId="45" applyNumberFormat="0" applyFont="0" applyAlignment="0" applyProtection="0"/>
    <xf numFmtId="0" fontId="7" fillId="43" borderId="45" applyNumberFormat="0" applyFont="0" applyAlignment="0" applyProtection="0"/>
    <xf numFmtId="0" fontId="7" fillId="43" borderId="45" applyNumberFormat="0" applyFont="0" applyAlignment="0" applyProtection="0"/>
    <xf numFmtId="0" fontId="7" fillId="43" borderId="45" applyNumberFormat="0" applyFont="0" applyAlignment="0" applyProtection="0"/>
    <xf numFmtId="37" fontId="8" fillId="0" borderId="0"/>
    <xf numFmtId="1" fontId="62" fillId="0" borderId="0">
      <alignment horizontal="right"/>
      <protection locked="0"/>
    </xf>
    <xf numFmtId="210" fontId="8" fillId="0" borderId="0"/>
    <xf numFmtId="210" fontId="62" fillId="0" borderId="0">
      <protection locked="0"/>
    </xf>
    <xf numFmtId="187" fontId="8" fillId="0" borderId="0"/>
    <xf numFmtId="2" fontId="62" fillId="0" borderId="0">
      <alignment horizontal="right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40" fontId="109" fillId="0" borderId="0" applyFont="0" applyFill="0" applyBorder="0" applyAlignment="0" applyProtection="0"/>
    <xf numFmtId="38" fontId="109" fillId="0" borderId="0" applyFont="0" applyFill="0" applyBorder="0" applyAlignment="0" applyProtection="0"/>
    <xf numFmtId="0" fontId="110" fillId="0" borderId="0">
      <alignment horizontal="left" vertical="top"/>
      <protection locked="0"/>
    </xf>
    <xf numFmtId="0" fontId="111" fillId="32" borderId="46" applyNumberFormat="0" applyAlignment="0" applyProtection="0"/>
    <xf numFmtId="0" fontId="111" fillId="32" borderId="46" applyNumberFormat="0" applyAlignment="0" applyProtection="0"/>
    <xf numFmtId="0" fontId="111" fillId="32" borderId="46" applyNumberFormat="0" applyAlignment="0" applyProtection="0"/>
    <xf numFmtId="0" fontId="111" fillId="32" borderId="46" applyNumberFormat="0" applyAlignment="0" applyProtection="0"/>
    <xf numFmtId="0" fontId="111" fillId="32" borderId="46" applyNumberFormat="0" applyAlignment="0" applyProtection="0"/>
    <xf numFmtId="0" fontId="111" fillId="32" borderId="46" applyNumberFormat="0" applyAlignment="0" applyProtection="0"/>
    <xf numFmtId="0" fontId="111" fillId="32" borderId="46" applyNumberFormat="0" applyAlignment="0" applyProtection="0"/>
    <xf numFmtId="0" fontId="111" fillId="32" borderId="46" applyNumberFormat="0" applyAlignment="0" applyProtection="0"/>
    <xf numFmtId="0" fontId="111" fillId="32" borderId="46" applyNumberFormat="0" applyAlignment="0" applyProtection="0"/>
    <xf numFmtId="0" fontId="111" fillId="32" borderId="46" applyNumberFormat="0" applyAlignment="0" applyProtection="0"/>
    <xf numFmtId="0" fontId="111" fillId="32" borderId="46" applyNumberFormat="0" applyAlignment="0" applyProtection="0"/>
    <xf numFmtId="0" fontId="111" fillId="32" borderId="46" applyNumberFormat="0" applyAlignment="0" applyProtection="0"/>
    <xf numFmtId="0" fontId="111" fillId="32" borderId="46" applyNumberFormat="0" applyAlignment="0" applyProtection="0"/>
    <xf numFmtId="0" fontId="111" fillId="32" borderId="46" applyNumberFormat="0" applyAlignment="0" applyProtection="0"/>
    <xf numFmtId="40" fontId="112" fillId="38" borderId="0">
      <alignment horizontal="right"/>
    </xf>
    <xf numFmtId="0" fontId="113" fillId="38" borderId="0">
      <alignment horizontal="right"/>
    </xf>
    <xf numFmtId="0" fontId="114" fillId="38" borderId="44"/>
    <xf numFmtId="0" fontId="114" fillId="0" borderId="0" applyBorder="0">
      <alignment horizontal="centerContinuous"/>
    </xf>
    <xf numFmtId="0" fontId="115" fillId="0" borderId="0" applyBorder="0">
      <alignment horizontal="centerContinuous"/>
    </xf>
    <xf numFmtId="0" fontId="116" fillId="0" borderId="0" applyProtection="0">
      <alignment horizontal="left"/>
    </xf>
    <xf numFmtId="1" fontId="117" fillId="0" borderId="0" applyProtection="0">
      <alignment horizontal="right" vertical="center"/>
    </xf>
    <xf numFmtId="0" fontId="61" fillId="0" borderId="47" applyNumberFormat="0" applyAlignment="0" applyProtection="0"/>
    <xf numFmtId="0" fontId="16" fillId="44" borderId="0" applyNumberFormat="0" applyFont="0" applyBorder="0" applyAlignment="0" applyProtection="0"/>
    <xf numFmtId="0" fontId="42" fillId="45" borderId="48" applyNumberFormat="0" applyFont="0" applyBorder="0" applyAlignment="0" applyProtection="0">
      <alignment horizontal="center"/>
    </xf>
    <xf numFmtId="0" fontId="42" fillId="27" borderId="48" applyNumberFormat="0" applyFont="0" applyBorder="0" applyAlignment="0" applyProtection="0">
      <alignment horizontal="center"/>
    </xf>
    <xf numFmtId="0" fontId="16" fillId="0" borderId="49" applyNumberFormat="0" applyAlignment="0" applyProtection="0"/>
    <xf numFmtId="0" fontId="16" fillId="0" borderId="50" applyNumberFormat="0" applyAlignment="0" applyProtection="0"/>
    <xf numFmtId="0" fontId="61" fillId="0" borderId="51" applyNumberFormat="0" applyAlignment="0" applyProtection="0"/>
    <xf numFmtId="227" fontId="7" fillId="0" borderId="0" applyFont="0" applyFill="0" applyBorder="0" applyAlignment="0" applyProtection="0"/>
    <xf numFmtId="14" fontId="8" fillId="0" borderId="0">
      <alignment horizontal="center" wrapText="1"/>
      <protection locked="0"/>
    </xf>
    <xf numFmtId="185" fontId="8" fillId="0" borderId="0">
      <alignment horizontal="right"/>
    </xf>
    <xf numFmtId="228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229" fontId="7" fillId="0" borderId="0" applyFont="0" applyFill="0" applyBorder="0" applyProtection="0">
      <alignment horizontal="right"/>
    </xf>
    <xf numFmtId="230" fontId="8" fillId="0" borderId="0" applyFont="0" applyFill="0" applyBorder="0" applyProtection="0">
      <alignment horizontal="right"/>
    </xf>
    <xf numFmtId="231" fontId="7" fillId="0" borderId="0" applyFont="0" applyFill="0" applyBorder="0" applyAlignment="0" applyProtection="0"/>
    <xf numFmtId="232" fontId="7" fillId="0" borderId="0" applyFont="0" applyFill="0" applyBorder="0" applyAlignment="0" applyProtection="0"/>
    <xf numFmtId="185" fontId="8" fillId="0" borderId="0"/>
    <xf numFmtId="185" fontId="62" fillId="0" borderId="0"/>
    <xf numFmtId="10" fontId="8" fillId="0" borderId="0"/>
    <xf numFmtId="10" fontId="62" fillId="0" borderId="0">
      <protection locked="0"/>
    </xf>
    <xf numFmtId="233" fontId="35" fillId="0" borderId="0" applyFont="0" applyFill="0" applyBorder="0" applyAlignment="0" applyProtection="0"/>
    <xf numFmtId="234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0" fontId="8" fillId="0" borderId="0"/>
    <xf numFmtId="10" fontId="95" fillId="0" borderId="14"/>
    <xf numFmtId="0" fontId="48" fillId="0" borderId="0">
      <protection locked="0"/>
    </xf>
    <xf numFmtId="235" fontId="35" fillId="0" borderId="0" applyFont="0" applyFill="0" applyBorder="0" applyAlignment="0" applyProtection="0"/>
    <xf numFmtId="236" fontId="35" fillId="0" borderId="0" applyFont="0" applyFill="0" applyBorder="0" applyAlignment="0" applyProtection="0"/>
    <xf numFmtId="237" fontId="35" fillId="0" borderId="0" applyFont="0" applyFill="0" applyBorder="0" applyAlignment="0" applyProtection="0"/>
    <xf numFmtId="0" fontId="27" fillId="27" borderId="52" applyNumberFormat="0" applyFont="0" applyBorder="0" applyAlignment="0" applyProtection="0"/>
    <xf numFmtId="184" fontId="38" fillId="0" borderId="0" applyFill="0" applyBorder="0" applyAlignment="0"/>
    <xf numFmtId="238" fontId="7" fillId="0" borderId="0" applyProtection="0">
      <alignment horizontal="right"/>
    </xf>
    <xf numFmtId="238" fontId="7" fillId="0" borderId="0">
      <alignment horizontal="right"/>
      <protection locked="0"/>
    </xf>
    <xf numFmtId="239" fontId="57" fillId="0" borderId="0"/>
    <xf numFmtId="3" fontId="95" fillId="10" borderId="0"/>
    <xf numFmtId="14" fontId="14" fillId="46" borderId="53" applyNumberFormat="0" applyFont="0" applyBorder="0" applyAlignment="0" applyProtection="0">
      <alignment horizontal="center" vertical="center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15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118" fillId="0" borderId="4">
      <alignment horizontal="center"/>
    </xf>
    <xf numFmtId="0" fontId="118" fillId="0" borderId="4">
      <alignment horizontal="center"/>
    </xf>
    <xf numFmtId="0" fontId="118" fillId="0" borderId="4">
      <alignment horizontal="center"/>
    </xf>
    <xf numFmtId="0" fontId="118" fillId="0" borderId="4">
      <alignment horizontal="center"/>
    </xf>
    <xf numFmtId="0" fontId="118" fillId="0" borderId="4">
      <alignment horizontal="center"/>
    </xf>
    <xf numFmtId="0" fontId="118" fillId="0" borderId="4">
      <alignment horizontal="center"/>
    </xf>
    <xf numFmtId="0" fontId="118" fillId="0" borderId="4">
      <alignment horizontal="center"/>
    </xf>
    <xf numFmtId="0" fontId="118" fillId="0" borderId="4">
      <alignment horizontal="center"/>
    </xf>
    <xf numFmtId="0" fontId="118" fillId="0" borderId="4">
      <alignment horizontal="center"/>
    </xf>
    <xf numFmtId="0" fontId="118" fillId="0" borderId="4">
      <alignment horizontal="center"/>
    </xf>
    <xf numFmtId="0" fontId="118" fillId="0" borderId="4">
      <alignment horizontal="center"/>
    </xf>
    <xf numFmtId="0" fontId="118" fillId="0" borderId="4">
      <alignment horizontal="center"/>
    </xf>
    <xf numFmtId="0" fontId="118" fillId="0" borderId="4">
      <alignment horizontal="center"/>
    </xf>
    <xf numFmtId="0" fontId="118" fillId="0" borderId="4">
      <alignment horizontal="center"/>
    </xf>
    <xf numFmtId="0" fontId="118" fillId="0" borderId="4">
      <alignment horizontal="center"/>
    </xf>
    <xf numFmtId="0" fontId="118" fillId="0" borderId="4">
      <alignment horizontal="center"/>
    </xf>
    <xf numFmtId="0" fontId="118" fillId="0" borderId="4">
      <alignment horizontal="center"/>
    </xf>
    <xf numFmtId="0" fontId="118" fillId="0" borderId="4">
      <alignment horizontal="center"/>
    </xf>
    <xf numFmtId="0" fontId="118" fillId="0" borderId="4">
      <alignment horizontal="center"/>
    </xf>
    <xf numFmtId="0" fontId="118" fillId="0" borderId="4">
      <alignment horizontal="center"/>
    </xf>
    <xf numFmtId="0" fontId="118" fillId="0" borderId="4">
      <alignment horizontal="center"/>
    </xf>
    <xf numFmtId="0" fontId="118" fillId="0" borderId="4">
      <alignment horizontal="center"/>
    </xf>
    <xf numFmtId="0" fontId="118" fillId="0" borderId="4">
      <alignment horizontal="center"/>
    </xf>
    <xf numFmtId="0" fontId="118" fillId="0" borderId="4">
      <alignment horizontal="center"/>
    </xf>
    <xf numFmtId="3" fontId="59" fillId="0" borderId="0" applyFont="0" applyFill="0" applyBorder="0" applyAlignment="0" applyProtection="0"/>
    <xf numFmtId="0" fontId="59" fillId="47" borderId="0" applyNumberFormat="0" applyFont="0" applyBorder="0" applyAlignment="0" applyProtection="0"/>
    <xf numFmtId="3" fontId="95" fillId="0" borderId="14"/>
    <xf numFmtId="3" fontId="119" fillId="0" borderId="14"/>
    <xf numFmtId="3" fontId="119" fillId="0" borderId="54"/>
    <xf numFmtId="200" fontId="120" fillId="0" borderId="0"/>
    <xf numFmtId="240" fontId="7" fillId="0" borderId="0" applyFont="0" applyFill="0" applyBorder="0" applyProtection="0">
      <alignment horizontal="right"/>
    </xf>
    <xf numFmtId="241" fontId="7" fillId="0" borderId="0" applyFont="0" applyFill="0" applyBorder="0" applyProtection="0">
      <alignment horizontal="right"/>
    </xf>
    <xf numFmtId="240" fontId="7" fillId="0" borderId="0" applyFont="0" applyFill="0" applyBorder="0" applyProtection="0">
      <alignment horizontal="right"/>
    </xf>
    <xf numFmtId="242" fontId="101" fillId="0" borderId="0" applyNumberFormat="0" applyFill="0" applyBorder="0" applyAlignment="0" applyProtection="0">
      <alignment horizontal="left"/>
    </xf>
    <xf numFmtId="38" fontId="121" fillId="0" borderId="0"/>
    <xf numFmtId="3" fontId="84" fillId="26" borderId="11">
      <alignment horizontal="center"/>
    </xf>
    <xf numFmtId="3" fontId="122" fillId="3" borderId="0">
      <alignment horizontal="left"/>
    </xf>
    <xf numFmtId="4" fontId="19" fillId="2" borderId="55" applyNumberFormat="0" applyProtection="0">
      <alignment vertical="center"/>
    </xf>
    <xf numFmtId="4" fontId="123" fillId="35" borderId="55" applyNumberFormat="0" applyProtection="0">
      <alignment vertical="center"/>
    </xf>
    <xf numFmtId="4" fontId="19" fillId="35" borderId="55" applyNumberFormat="0" applyProtection="0">
      <alignment horizontal="left" vertical="center" indent="1"/>
    </xf>
    <xf numFmtId="0" fontId="19" fillId="35" borderId="55" applyNumberFormat="0" applyProtection="0">
      <alignment horizontal="left" vertical="top" indent="1"/>
    </xf>
    <xf numFmtId="4" fontId="19" fillId="48" borderId="0" applyNumberFormat="0" applyProtection="0">
      <alignment horizontal="left" vertical="center" indent="1"/>
    </xf>
    <xf numFmtId="4" fontId="22" fillId="5" borderId="55" applyNumberFormat="0" applyProtection="0">
      <alignment horizontal="right" vertical="center"/>
    </xf>
    <xf numFmtId="4" fontId="22" fillId="12" borderId="55" applyNumberFormat="0" applyProtection="0">
      <alignment horizontal="right" vertical="center"/>
    </xf>
    <xf numFmtId="4" fontId="22" fillId="22" borderId="55" applyNumberFormat="0" applyProtection="0">
      <alignment horizontal="right" vertical="center"/>
    </xf>
    <xf numFmtId="4" fontId="22" fillId="14" borderId="55" applyNumberFormat="0" applyProtection="0">
      <alignment horizontal="right" vertical="center"/>
    </xf>
    <xf numFmtId="4" fontId="22" fillId="18" borderId="55" applyNumberFormat="0" applyProtection="0">
      <alignment horizontal="right" vertical="center"/>
    </xf>
    <xf numFmtId="4" fontId="22" fillId="24" borderId="55" applyNumberFormat="0" applyProtection="0">
      <alignment horizontal="right" vertical="center"/>
    </xf>
    <xf numFmtId="4" fontId="22" fillId="23" borderId="55" applyNumberFormat="0" applyProtection="0">
      <alignment horizontal="right" vertical="center"/>
    </xf>
    <xf numFmtId="4" fontId="22" fillId="49" borderId="55" applyNumberFormat="0" applyProtection="0">
      <alignment horizontal="right" vertical="center"/>
    </xf>
    <xf numFmtId="4" fontId="22" fillId="13" borderId="55" applyNumberFormat="0" applyProtection="0">
      <alignment horizontal="right" vertical="center"/>
    </xf>
    <xf numFmtId="4" fontId="19" fillId="50" borderId="56" applyNumberFormat="0" applyProtection="0">
      <alignment horizontal="left" vertical="center" indent="1"/>
    </xf>
    <xf numFmtId="4" fontId="22" fillId="51" borderId="0" applyNumberFormat="0" applyProtection="0">
      <alignment horizontal="left" vertical="center" indent="1"/>
    </xf>
    <xf numFmtId="4" fontId="28" fillId="52" borderId="0" applyNumberFormat="0" applyProtection="0">
      <alignment horizontal="left" vertical="center" indent="1"/>
    </xf>
    <xf numFmtId="4" fontId="22" fillId="53" borderId="55" applyNumberFormat="0" applyProtection="0">
      <alignment horizontal="right" vertical="center"/>
    </xf>
    <xf numFmtId="4" fontId="22" fillId="51" borderId="0" applyNumberFormat="0" applyProtection="0">
      <alignment horizontal="left" vertical="center" indent="1"/>
    </xf>
    <xf numFmtId="4" fontId="22" fillId="48" borderId="0" applyNumberFormat="0" applyProtection="0">
      <alignment horizontal="left" vertical="center" indent="1"/>
    </xf>
    <xf numFmtId="0" fontId="7" fillId="52" borderId="55" applyNumberFormat="0" applyProtection="0">
      <alignment horizontal="left" vertical="center" indent="1"/>
    </xf>
    <xf numFmtId="0" fontId="7" fillId="52" borderId="55" applyNumberFormat="0" applyProtection="0">
      <alignment horizontal="left" vertical="top" indent="1"/>
    </xf>
    <xf numFmtId="0" fontId="7" fillId="48" borderId="55" applyNumberFormat="0" applyProtection="0">
      <alignment horizontal="left" vertical="center" indent="1"/>
    </xf>
    <xf numFmtId="0" fontId="7" fillId="48" borderId="55" applyNumberFormat="0" applyProtection="0">
      <alignment horizontal="left" vertical="top" indent="1"/>
    </xf>
    <xf numFmtId="0" fontId="7" fillId="27" borderId="55" applyNumberFormat="0" applyProtection="0">
      <alignment horizontal="left" vertical="center" indent="1"/>
    </xf>
    <xf numFmtId="0" fontId="7" fillId="27" borderId="55" applyNumberFormat="0" applyProtection="0">
      <alignment horizontal="left" vertical="top" indent="1"/>
    </xf>
    <xf numFmtId="0" fontId="7" fillId="45" borderId="55" applyNumberFormat="0" applyProtection="0">
      <alignment horizontal="left" vertical="center" indent="1"/>
    </xf>
    <xf numFmtId="0" fontId="7" fillId="45" borderId="55" applyNumberFormat="0" applyProtection="0">
      <alignment horizontal="left" vertical="top" indent="1"/>
    </xf>
    <xf numFmtId="4" fontId="22" fillId="25" borderId="55" applyNumberFormat="0" applyProtection="0">
      <alignment vertical="center"/>
    </xf>
    <xf numFmtId="4" fontId="124" fillId="25" borderId="55" applyNumberFormat="0" applyProtection="0">
      <alignment vertical="center"/>
    </xf>
    <xf numFmtId="4" fontId="22" fillId="25" borderId="55" applyNumberFormat="0" applyProtection="0">
      <alignment horizontal="left" vertical="center" indent="1"/>
    </xf>
    <xf numFmtId="0" fontId="22" fillId="25" borderId="55" applyNumberFormat="0" applyProtection="0">
      <alignment horizontal="left" vertical="top" indent="1"/>
    </xf>
    <xf numFmtId="4" fontId="22" fillId="51" borderId="55" applyNumberFormat="0" applyProtection="0">
      <alignment horizontal="right" vertical="center"/>
    </xf>
    <xf numFmtId="4" fontId="124" fillId="51" borderId="55" applyNumberFormat="0" applyProtection="0">
      <alignment horizontal="right" vertical="center"/>
    </xf>
    <xf numFmtId="4" fontId="22" fillId="53" borderId="55" applyNumberFormat="0" applyProtection="0">
      <alignment horizontal="left" vertical="center" indent="1"/>
    </xf>
    <xf numFmtId="0" fontId="22" fillId="48" borderId="55" applyNumberFormat="0" applyProtection="0">
      <alignment horizontal="left" vertical="top" indent="1"/>
    </xf>
    <xf numFmtId="4" fontId="125" fillId="41" borderId="0" applyNumberFormat="0" applyProtection="0">
      <alignment horizontal="left" vertical="center" indent="1"/>
    </xf>
    <xf numFmtId="4" fontId="126" fillId="51" borderId="55" applyNumberFormat="0" applyProtection="0">
      <alignment horizontal="right" vertical="center"/>
    </xf>
    <xf numFmtId="0" fontId="57" fillId="0" borderId="57"/>
    <xf numFmtId="0" fontId="84" fillId="0" borderId="0" applyFill="0" applyBorder="0" applyProtection="0">
      <alignment horizontal="left"/>
    </xf>
    <xf numFmtId="0" fontId="127" fillId="0" borderId="0" applyBorder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42" fontId="37" fillId="0" borderId="0" applyFill="0" applyBorder="0" applyAlignment="0" applyProtection="0"/>
    <xf numFmtId="3" fontId="24" fillId="3" borderId="0">
      <alignment horizontal="left"/>
    </xf>
    <xf numFmtId="0" fontId="128" fillId="0" borderId="0"/>
    <xf numFmtId="12" fontId="7" fillId="0" borderId="0" applyFont="0" applyFill="0" applyBorder="0" applyProtection="0">
      <alignment horizontal="right"/>
    </xf>
    <xf numFmtId="243" fontId="7" fillId="54" borderId="0" applyFont="0" applyFill="0" applyBorder="0" applyProtection="0">
      <alignment horizontal="right"/>
    </xf>
    <xf numFmtId="0" fontId="7" fillId="0" borderId="0">
      <alignment vertical="top"/>
    </xf>
    <xf numFmtId="0" fontId="129" fillId="0" borderId="0"/>
    <xf numFmtId="3" fontId="17" fillId="55" borderId="0">
      <alignment horizontal="left"/>
    </xf>
    <xf numFmtId="244" fontId="130" fillId="0" borderId="0"/>
    <xf numFmtId="37" fontId="131" fillId="0" borderId="0"/>
    <xf numFmtId="40" fontId="132" fillId="0" borderId="0" applyBorder="0">
      <alignment horizontal="right"/>
    </xf>
    <xf numFmtId="37" fontId="77" fillId="0" borderId="0"/>
    <xf numFmtId="0" fontId="133" fillId="0" borderId="0" applyBorder="0" applyProtection="0">
      <alignment vertical="center"/>
    </xf>
    <xf numFmtId="0" fontId="133" fillId="0" borderId="6" applyBorder="0" applyProtection="0">
      <alignment horizontal="right" vertical="center"/>
    </xf>
    <xf numFmtId="0" fontId="134" fillId="19" borderId="0" applyBorder="0" applyProtection="0">
      <alignment horizontal="centerContinuous" vertical="center"/>
    </xf>
    <xf numFmtId="0" fontId="134" fillId="56" borderId="6" applyBorder="0" applyProtection="0">
      <alignment horizontal="centerContinuous" vertical="center"/>
    </xf>
    <xf numFmtId="0" fontId="53" fillId="0" borderId="58" applyFill="0" applyBorder="0">
      <alignment horizontal="left" vertical="center"/>
    </xf>
    <xf numFmtId="0" fontId="61" fillId="0" borderId="0" applyFill="0" applyBorder="0" applyProtection="0">
      <alignment horizontal="left"/>
    </xf>
    <xf numFmtId="0" fontId="135" fillId="0" borderId="0" applyFill="0" applyBorder="0" applyProtection="0">
      <alignment horizontal="left" vertical="top"/>
    </xf>
    <xf numFmtId="3" fontId="7" fillId="0" borderId="0" applyNumberFormat="0" applyBorder="0" applyProtection="0">
      <alignment horizontal="center" vertical="top" wrapText="1"/>
    </xf>
    <xf numFmtId="0" fontId="7" fillId="0" borderId="59" applyNumberFormat="0" applyProtection="0">
      <alignment horizontal="left" vertical="center"/>
    </xf>
    <xf numFmtId="0" fontId="136" fillId="57" borderId="60" applyFill="0" applyBorder="0">
      <alignment horizontal="center"/>
    </xf>
    <xf numFmtId="0" fontId="7" fillId="0" borderId="0" applyNumberFormat="0" applyFill="0" applyBorder="0" applyProtection="0">
      <alignment horizontal="left" vertical="top" wrapText="1" indent="1"/>
    </xf>
    <xf numFmtId="0" fontId="7" fillId="0" borderId="0" applyNumberFormat="0" applyProtection="0">
      <alignment vertical="top" wrapText="1"/>
    </xf>
    <xf numFmtId="0" fontId="136" fillId="57" borderId="61" applyFill="0" applyBorder="0">
      <alignment horizontal="centerContinuous" vertical="center"/>
    </xf>
    <xf numFmtId="0" fontId="42" fillId="0" borderId="0"/>
    <xf numFmtId="49" fontId="22" fillId="0" borderId="0" applyFill="0" applyBorder="0" applyAlignment="0"/>
    <xf numFmtId="184" fontId="38" fillId="0" borderId="0" applyFill="0" applyBorder="0" applyAlignment="0"/>
    <xf numFmtId="0" fontId="137" fillId="0" borderId="0" applyFill="0" applyBorder="0" applyProtection="0">
      <alignment horizontal="left" vertical="top"/>
    </xf>
    <xf numFmtId="0" fontId="16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87" fontId="61" fillId="0" borderId="0">
      <alignment horizontal="centerContinuous"/>
    </xf>
    <xf numFmtId="187" fontId="140" fillId="0" borderId="62">
      <alignment horizontal="centerContinuous"/>
    </xf>
    <xf numFmtId="187" fontId="141" fillId="0" borderId="0">
      <alignment horizontal="centerContinuous"/>
      <protection locked="0"/>
    </xf>
    <xf numFmtId="187" fontId="141" fillId="0" borderId="0">
      <alignment horizontal="left"/>
    </xf>
    <xf numFmtId="244" fontId="142" fillId="0" borderId="0">
      <alignment horizontal="center"/>
    </xf>
    <xf numFmtId="3" fontId="143" fillId="55" borderId="0">
      <alignment horizontal="center"/>
    </xf>
    <xf numFmtId="244" fontId="144" fillId="0" borderId="0">
      <alignment horizontal="left"/>
    </xf>
    <xf numFmtId="1" fontId="145" fillId="0" borderId="0">
      <alignment horizontal="left"/>
    </xf>
    <xf numFmtId="37" fontId="146" fillId="0" borderId="0"/>
    <xf numFmtId="3" fontId="147" fillId="3" borderId="0">
      <alignment horizontal="left"/>
    </xf>
    <xf numFmtId="3" fontId="102" fillId="10" borderId="6">
      <alignment horizontal="center" vertical="center"/>
    </xf>
    <xf numFmtId="3" fontId="148" fillId="10" borderId="0"/>
    <xf numFmtId="3" fontId="149" fillId="10" borderId="0"/>
    <xf numFmtId="3" fontId="150" fillId="10" borderId="0"/>
    <xf numFmtId="3" fontId="151" fillId="55" borderId="0">
      <alignment horizontal="left"/>
    </xf>
    <xf numFmtId="0" fontId="69" fillId="0" borderId="0" applyFill="0" applyBorder="0" applyAlignment="0" applyProtection="0"/>
    <xf numFmtId="0" fontId="152" fillId="0" borderId="0"/>
    <xf numFmtId="3" fontId="150" fillId="10" borderId="0">
      <alignment horizontal="right"/>
    </xf>
    <xf numFmtId="0" fontId="153" fillId="0" borderId="63" applyNumberFormat="0" applyFill="0" applyAlignment="0" applyProtection="0"/>
    <xf numFmtId="0" fontId="153" fillId="0" borderId="63" applyNumberFormat="0" applyFill="0" applyAlignment="0" applyProtection="0"/>
    <xf numFmtId="0" fontId="153" fillId="0" borderId="63" applyNumberFormat="0" applyFill="0" applyAlignment="0" applyProtection="0"/>
    <xf numFmtId="0" fontId="153" fillId="0" borderId="63" applyNumberFormat="0" applyFill="0" applyAlignment="0" applyProtection="0"/>
    <xf numFmtId="0" fontId="153" fillId="0" borderId="63" applyNumberFormat="0" applyFill="0" applyAlignment="0" applyProtection="0"/>
    <xf numFmtId="0" fontId="153" fillId="0" borderId="63" applyNumberFormat="0" applyFill="0" applyAlignment="0" applyProtection="0"/>
    <xf numFmtId="0" fontId="153" fillId="0" borderId="63" applyNumberFormat="0" applyFill="0" applyAlignment="0" applyProtection="0"/>
    <xf numFmtId="0" fontId="153" fillId="0" borderId="63" applyNumberFormat="0" applyFill="0" applyAlignment="0" applyProtection="0"/>
    <xf numFmtId="0" fontId="153" fillId="0" borderId="63" applyNumberFormat="0" applyFill="0" applyAlignment="0" applyProtection="0"/>
    <xf numFmtId="0" fontId="153" fillId="0" borderId="63" applyNumberFormat="0" applyFill="0" applyAlignment="0" applyProtection="0"/>
    <xf numFmtId="0" fontId="153" fillId="0" borderId="63" applyNumberFormat="0" applyFill="0" applyAlignment="0" applyProtection="0"/>
    <xf numFmtId="0" fontId="153" fillId="0" borderId="63" applyNumberFormat="0" applyFill="0" applyAlignment="0" applyProtection="0"/>
    <xf numFmtId="0" fontId="153" fillId="0" borderId="63" applyNumberFormat="0" applyFill="0" applyAlignment="0" applyProtection="0"/>
    <xf numFmtId="0" fontId="153" fillId="0" borderId="63" applyNumberFormat="0" applyFill="0" applyAlignment="0" applyProtection="0"/>
    <xf numFmtId="245" fontId="61" fillId="0" borderId="5" applyFill="0" applyAlignment="0" applyProtection="0"/>
    <xf numFmtId="37" fontId="154" fillId="0" borderId="0"/>
    <xf numFmtId="3" fontId="19" fillId="58" borderId="0">
      <alignment horizontal="right"/>
    </xf>
    <xf numFmtId="244" fontId="7" fillId="0" borderId="0">
      <alignment horizontal="right"/>
    </xf>
    <xf numFmtId="244" fontId="155" fillId="0" borderId="0">
      <alignment horizontal="left"/>
      <protection locked="0"/>
    </xf>
    <xf numFmtId="244" fontId="156" fillId="0" borderId="0"/>
    <xf numFmtId="38" fontId="22" fillId="0" borderId="48" applyFill="0" applyBorder="0" applyAlignment="0" applyProtection="0">
      <protection locked="0"/>
    </xf>
    <xf numFmtId="4" fontId="157" fillId="0" borderId="14"/>
    <xf numFmtId="238" fontId="95" fillId="0" borderId="14"/>
    <xf numFmtId="4" fontId="119" fillId="0" borderId="14"/>
    <xf numFmtId="0" fontId="158" fillId="0" borderId="0" applyNumberFormat="0" applyFill="0" applyBorder="0" applyAlignment="0" applyProtection="0"/>
    <xf numFmtId="246" fontId="59" fillId="0" borderId="0" applyFont="0" applyFill="0" applyBorder="0" applyAlignment="0" applyProtection="0"/>
    <xf numFmtId="247" fontId="16" fillId="0" borderId="0" applyFont="0" applyFill="0" applyBorder="0" applyAlignment="0" applyProtection="0"/>
    <xf numFmtId="248" fontId="16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249" fontId="160" fillId="0" borderId="0">
      <alignment horizontal="right"/>
      <protection locked="0"/>
    </xf>
    <xf numFmtId="250" fontId="37" fillId="0" borderId="0" applyFont="0" applyFill="0" applyBorder="0" applyAlignment="0" applyProtection="0"/>
    <xf numFmtId="251" fontId="7" fillId="0" borderId="64" applyFont="0" applyFill="0" applyBorder="0" applyAlignment="0" applyProtection="0">
      <alignment horizontal="center"/>
    </xf>
    <xf numFmtId="205" fontId="161" fillId="0" borderId="0" applyFont="0" applyFill="0" applyBorder="0" applyAlignment="0" applyProtection="0"/>
    <xf numFmtId="206" fontId="161" fillId="0" borderId="0" applyFont="0" applyFill="0" applyBorder="0" applyAlignment="0" applyProtection="0"/>
    <xf numFmtId="252" fontId="161" fillId="0" borderId="0" applyFont="0" applyFill="0" applyBorder="0" applyAlignment="0" applyProtection="0"/>
    <xf numFmtId="253" fontId="161" fillId="0" borderId="0" applyFont="0" applyFill="0" applyBorder="0" applyAlignment="0" applyProtection="0"/>
    <xf numFmtId="0" fontId="161" fillId="0" borderId="0"/>
    <xf numFmtId="0" fontId="1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164" fontId="2" fillId="0" borderId="0" xfId="1" applyNumberFormat="1" applyFont="1" applyFill="1" applyBorder="1"/>
    <xf numFmtId="164" fontId="0" fillId="0" borderId="0" xfId="1" applyNumberFormat="1" applyFont="1"/>
    <xf numFmtId="164" fontId="0" fillId="0" borderId="4" xfId="1" applyNumberFormat="1" applyFont="1" applyBorder="1" applyAlignment="1">
      <alignment horizontal="center" wrapText="1"/>
    </xf>
    <xf numFmtId="164" fontId="0" fillId="0" borderId="38" xfId="1" applyNumberFormat="1" applyFont="1" applyBorder="1"/>
    <xf numFmtId="164" fontId="0" fillId="0" borderId="0" xfId="1" applyNumberFormat="1" applyFont="1" applyFill="1"/>
    <xf numFmtId="0" fontId="0" fillId="0" borderId="0" xfId="0" applyBorder="1"/>
    <xf numFmtId="0" fontId="5" fillId="0" borderId="0" xfId="0" applyFont="1" applyFill="1"/>
    <xf numFmtId="0" fontId="0" fillId="0" borderId="0" xfId="0" applyFill="1"/>
    <xf numFmtId="0" fontId="0" fillId="0" borderId="0" xfId="0" applyFill="1" applyAlignment="1">
      <alignment horizontal="right"/>
    </xf>
    <xf numFmtId="0" fontId="4" fillId="0" borderId="0" xfId="0" quotePrefix="1" applyFont="1" applyFill="1"/>
    <xf numFmtId="0" fontId="0" fillId="0" borderId="0" xfId="0" quotePrefix="1" applyFill="1"/>
    <xf numFmtId="0" fontId="0" fillId="0" borderId="0" xfId="0" applyFill="1" applyBorder="1"/>
    <xf numFmtId="0" fontId="6" fillId="0" borderId="66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6" fillId="0" borderId="67" xfId="0" applyFont="1" applyFill="1" applyBorder="1" applyAlignment="1">
      <alignment horizontal="center" wrapText="1"/>
    </xf>
    <xf numFmtId="0" fontId="0" fillId="0" borderId="66" xfId="0" applyFill="1" applyBorder="1" applyAlignment="1">
      <alignment horizontal="center" wrapText="1"/>
    </xf>
    <xf numFmtId="0" fontId="163" fillId="0" borderId="68" xfId="0" applyFont="1" applyFill="1" applyBorder="1" applyAlignment="1">
      <alignment horizontal="centerContinuous" wrapText="1"/>
    </xf>
    <xf numFmtId="0" fontId="163" fillId="0" borderId="38" xfId="0" applyFont="1" applyFill="1" applyBorder="1" applyAlignment="1">
      <alignment horizontal="centerContinuous" wrapText="1"/>
    </xf>
    <xf numFmtId="0" fontId="163" fillId="0" borderId="69" xfId="0" applyFont="1" applyFill="1" applyBorder="1" applyAlignment="1">
      <alignment horizontal="centerContinuous" wrapText="1"/>
    </xf>
    <xf numFmtId="0" fontId="4" fillId="0" borderId="0" xfId="0" applyFont="1" applyFill="1" applyAlignment="1">
      <alignment vertical="center"/>
    </xf>
    <xf numFmtId="164" fontId="6" fillId="0" borderId="26" xfId="1" applyNumberFormat="1" applyFont="1" applyFill="1" applyBorder="1"/>
    <xf numFmtId="164" fontId="6" fillId="0" borderId="65" xfId="1" applyNumberFormat="1" applyFont="1" applyFill="1" applyBorder="1"/>
    <xf numFmtId="164" fontId="2" fillId="0" borderId="26" xfId="1" applyNumberFormat="1" applyFont="1" applyFill="1" applyBorder="1"/>
    <xf numFmtId="43" fontId="3" fillId="0" borderId="0" xfId="0" applyNumberFormat="1" applyFont="1" applyFill="1"/>
    <xf numFmtId="43" fontId="0" fillId="0" borderId="0" xfId="0" applyNumberFormat="1" applyFill="1"/>
    <xf numFmtId="164" fontId="6" fillId="0" borderId="70" xfId="1" applyNumberFormat="1" applyFont="1" applyFill="1" applyBorder="1"/>
    <xf numFmtId="164" fontId="2" fillId="0" borderId="5" xfId="1" applyNumberFormat="1" applyFont="1" applyFill="1" applyBorder="1"/>
    <xf numFmtId="164" fontId="6" fillId="0" borderId="71" xfId="1" applyNumberFormat="1" applyFont="1" applyFill="1" applyBorder="1"/>
    <xf numFmtId="164" fontId="2" fillId="0" borderId="70" xfId="1" applyNumberFormat="1" applyFont="1" applyFill="1" applyBorder="1"/>
    <xf numFmtId="164" fontId="0" fillId="0" borderId="0" xfId="0" applyNumberFormat="1" applyFill="1"/>
    <xf numFmtId="10" fontId="0" fillId="0" borderId="0" xfId="2" applyNumberFormat="1" applyFont="1" applyFill="1"/>
    <xf numFmtId="164" fontId="0" fillId="0" borderId="0" xfId="1" applyNumberFormat="1" applyFont="1" applyAlignment="1">
      <alignment horizontal="right"/>
    </xf>
    <xf numFmtId="0" fontId="0" fillId="0" borderId="0" xfId="0" quotePrefix="1" applyFont="1" applyFill="1"/>
    <xf numFmtId="164" fontId="0" fillId="0" borderId="6" xfId="1" applyNumberFormat="1" applyFont="1" applyFill="1" applyBorder="1"/>
    <xf numFmtId="164" fontId="0" fillId="0" borderId="0" xfId="1" applyNumberFormat="1" applyFont="1" applyBorder="1"/>
    <xf numFmtId="164" fontId="164" fillId="0" borderId="0" xfId="1" applyNumberFormat="1" applyFont="1"/>
    <xf numFmtId="164" fontId="164" fillId="0" borderId="0" xfId="1" applyNumberFormat="1" applyFont="1" applyAlignment="1">
      <alignment horizontal="center" wrapText="1"/>
    </xf>
    <xf numFmtId="164" fontId="164" fillId="0" borderId="6" xfId="1" applyNumberFormat="1" applyFont="1" applyBorder="1"/>
    <xf numFmtId="164" fontId="0" fillId="0" borderId="38" xfId="1" applyNumberFormat="1" applyFont="1" applyFill="1" applyBorder="1"/>
    <xf numFmtId="164" fontId="0" fillId="0" borderId="25" xfId="1" applyNumberFormat="1" applyFont="1" applyFill="1" applyBorder="1"/>
    <xf numFmtId="164" fontId="0" fillId="0" borderId="0" xfId="1" applyNumberFormat="1" applyFont="1" applyFill="1" applyBorder="1" applyAlignment="1">
      <alignment horizontal="center"/>
    </xf>
    <xf numFmtId="164" fontId="165" fillId="0" borderId="0" xfId="1" applyNumberFormat="1" applyFont="1" applyFill="1"/>
    <xf numFmtId="1" fontId="0" fillId="0" borderId="0" xfId="0" applyNumberFormat="1" applyFill="1"/>
    <xf numFmtId="164" fontId="0" fillId="0" borderId="0" xfId="1" applyNumberFormat="1" applyFont="1" applyFill="1" applyBorder="1"/>
    <xf numFmtId="164" fontId="0" fillId="0" borderId="0" xfId="1" quotePrefix="1" applyNumberFormat="1" applyFont="1" applyFill="1"/>
    <xf numFmtId="164" fontId="5" fillId="0" borderId="0" xfId="1" applyNumberFormat="1" applyFont="1" applyAlignment="1">
      <alignment vertical="center"/>
    </xf>
    <xf numFmtId="0" fontId="0" fillId="0" borderId="0" xfId="0" applyFill="1" applyAlignment="1">
      <alignment horizontal="center"/>
    </xf>
    <xf numFmtId="164" fontId="163" fillId="0" borderId="69" xfId="1" applyNumberFormat="1" applyFont="1" applyFill="1" applyBorder="1" applyAlignment="1">
      <alignment horizontal="centerContinuous" wrapText="1"/>
    </xf>
    <xf numFmtId="164" fontId="163" fillId="0" borderId="75" xfId="1" applyNumberFormat="1" applyFont="1" applyFill="1" applyBorder="1" applyAlignment="1">
      <alignment horizontal="centerContinuous" wrapText="1"/>
    </xf>
    <xf numFmtId="0" fontId="0" fillId="0" borderId="75" xfId="0" applyFill="1" applyBorder="1"/>
    <xf numFmtId="164" fontId="0" fillId="0" borderId="30" xfId="1" applyNumberFormat="1" applyFont="1" applyFill="1" applyBorder="1"/>
    <xf numFmtId="164" fontId="0" fillId="0" borderId="4" xfId="1" applyNumberFormat="1" applyFont="1" applyFill="1" applyBorder="1" applyAlignment="1">
      <alignment horizontal="center" wrapText="1"/>
    </xf>
    <xf numFmtId="164" fontId="164" fillId="0" borderId="0" xfId="1" applyNumberFormat="1" applyFont="1" applyFill="1" applyAlignment="1">
      <alignment horizontal="center" wrapText="1"/>
    </xf>
    <xf numFmtId="164" fontId="164" fillId="0" borderId="0" xfId="1" applyNumberFormat="1" applyFont="1" applyFill="1"/>
    <xf numFmtId="164" fontId="164" fillId="0" borderId="6" xfId="1" applyNumberFormat="1" applyFont="1" applyFill="1" applyBorder="1"/>
    <xf numFmtId="0" fontId="163" fillId="0" borderId="68" xfId="0" applyFont="1" applyFill="1" applyBorder="1" applyAlignment="1">
      <alignment horizontal="center" wrapText="1"/>
    </xf>
    <xf numFmtId="0" fontId="163" fillId="0" borderId="38" xfId="0" applyFont="1" applyFill="1" applyBorder="1" applyAlignment="1">
      <alignment horizontal="center" wrapText="1"/>
    </xf>
    <xf numFmtId="0" fontId="163" fillId="0" borderId="69" xfId="0" applyFont="1" applyFill="1" applyBorder="1" applyAlignment="1">
      <alignment horizontal="center" wrapText="1"/>
    </xf>
    <xf numFmtId="0" fontId="163" fillId="0" borderId="72" xfId="0" applyFont="1" applyFill="1" applyBorder="1" applyAlignment="1">
      <alignment horizontal="center" wrapText="1"/>
    </xf>
    <xf numFmtId="0" fontId="163" fillId="0" borderId="73" xfId="0" applyFont="1" applyFill="1" applyBorder="1" applyAlignment="1">
      <alignment horizontal="center" wrapText="1"/>
    </xf>
    <xf numFmtId="0" fontId="163" fillId="0" borderId="74" xfId="0" applyFont="1" applyFill="1" applyBorder="1" applyAlignment="1">
      <alignment horizontal="center" wrapText="1"/>
    </xf>
    <xf numFmtId="0" fontId="162" fillId="59" borderId="1" xfId="0" applyFont="1" applyFill="1" applyBorder="1" applyAlignment="1">
      <alignment horizontal="center"/>
    </xf>
    <xf numFmtId="0" fontId="162" fillId="59" borderId="2" xfId="0" applyFont="1" applyFill="1" applyBorder="1" applyAlignment="1">
      <alignment horizontal="center"/>
    </xf>
    <xf numFmtId="0" fontId="162" fillId="59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62" fillId="60" borderId="1" xfId="0" applyFont="1" applyFill="1" applyBorder="1" applyAlignment="1">
      <alignment horizontal="center"/>
    </xf>
    <xf numFmtId="0" fontId="162" fillId="60" borderId="2" xfId="0" applyFont="1" applyFill="1" applyBorder="1" applyAlignment="1">
      <alignment horizontal="center"/>
    </xf>
    <xf numFmtId="0" fontId="162" fillId="60" borderId="3" xfId="0" applyFont="1" applyFill="1" applyBorder="1" applyAlignment="1">
      <alignment horizontal="center"/>
    </xf>
    <xf numFmtId="164" fontId="5" fillId="0" borderId="0" xfId="1" applyNumberFormat="1" applyFont="1" applyAlignment="1">
      <alignment horizontal="center" vertical="center"/>
    </xf>
    <xf numFmtId="164" fontId="0" fillId="0" borderId="1" xfId="1" applyNumberFormat="1" applyFont="1" applyBorder="1" applyAlignment="1">
      <alignment horizontal="center" wrapText="1"/>
    </xf>
    <xf numFmtId="164" fontId="0" fillId="0" borderId="2" xfId="1" applyNumberFormat="1" applyFont="1" applyBorder="1" applyAlignment="1">
      <alignment horizontal="center" wrapText="1"/>
    </xf>
    <xf numFmtId="164" fontId="0" fillId="0" borderId="3" xfId="1" applyNumberFormat="1" applyFont="1" applyBorder="1" applyAlignment="1">
      <alignment horizontal="center" wrapText="1"/>
    </xf>
    <xf numFmtId="164" fontId="6" fillId="0" borderId="10" xfId="1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 vertical="center"/>
    </xf>
    <xf numFmtId="164" fontId="166" fillId="0" borderId="0" xfId="1" applyNumberFormat="1" applyFont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164" fontId="0" fillId="0" borderId="2" xfId="1" applyNumberFormat="1" applyFont="1" applyFill="1" applyBorder="1" applyAlignment="1">
      <alignment horizontal="center"/>
    </xf>
    <xf numFmtId="164" fontId="0" fillId="0" borderId="3" xfId="1" applyNumberFormat="1" applyFon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 wrapText="1"/>
    </xf>
    <xf numFmtId="164" fontId="0" fillId="0" borderId="2" xfId="1" applyNumberFormat="1" applyFont="1" applyFill="1" applyBorder="1" applyAlignment="1">
      <alignment horizontal="center" wrapText="1"/>
    </xf>
    <xf numFmtId="164" fontId="0" fillId="0" borderId="3" xfId="1" applyNumberFormat="1" applyFont="1" applyFill="1" applyBorder="1" applyAlignment="1">
      <alignment horizontal="center" wrapText="1"/>
    </xf>
    <xf numFmtId="164" fontId="6" fillId="0" borderId="4" xfId="1" applyNumberFormat="1" applyFont="1" applyBorder="1" applyAlignment="1">
      <alignment horizontal="center"/>
    </xf>
  </cellXfs>
  <cellStyles count="1374">
    <cellStyle name="_x0013_" xfId="3"/>
    <cellStyle name="%" xfId="4"/>
    <cellStyle name="\" xfId="5"/>
    <cellStyle name="\\" xfId="6"/>
    <cellStyle name="_%(SignOnly)" xfId="7"/>
    <cellStyle name="_%(SignSpaceOnly)" xfId="8"/>
    <cellStyle name="_Comma" xfId="9"/>
    <cellStyle name="_Currency" xfId="10"/>
    <cellStyle name="_CurrencySpace" xfId="11"/>
    <cellStyle name="_Euro" xfId="12"/>
    <cellStyle name="_Heading" xfId="13"/>
    <cellStyle name="_Highlight" xfId="14"/>
    <cellStyle name="_Multiple" xfId="15"/>
    <cellStyle name="_MultipleSpace" xfId="16"/>
    <cellStyle name="_Report - PSEG FAS 107 Valuation for 2005 Jun5" xfId="17"/>
    <cellStyle name="_SubHeading" xfId="18"/>
    <cellStyle name="_Table" xfId="19"/>
    <cellStyle name="_TableHead" xfId="20"/>
    <cellStyle name="_TableRowHead" xfId="21"/>
    <cellStyle name="_TableSuperHead" xfId="22"/>
    <cellStyle name="_TIE Guadalope" xfId="23"/>
    <cellStyle name="_TIE Odessa" xfId="24"/>
    <cellStyle name="000" xfId="25"/>
    <cellStyle name="1o.nível" xfId="26"/>
    <cellStyle name="20% - Accent1 10" xfId="27"/>
    <cellStyle name="20% - Accent1 11" xfId="28"/>
    <cellStyle name="20% - Accent1 12" xfId="29"/>
    <cellStyle name="20% - Accent1 13" xfId="30"/>
    <cellStyle name="20% - Accent1 14" xfId="31"/>
    <cellStyle name="20% - Accent1 15" xfId="32"/>
    <cellStyle name="20% - Accent1 2" xfId="33"/>
    <cellStyle name="20% - Accent1 3" xfId="34"/>
    <cellStyle name="20% - Accent1 4" xfId="35"/>
    <cellStyle name="20% - Accent1 5" xfId="36"/>
    <cellStyle name="20% - Accent1 6" xfId="37"/>
    <cellStyle name="20% - Accent1 7" xfId="38"/>
    <cellStyle name="20% - Accent1 8" xfId="39"/>
    <cellStyle name="20% - Accent1 9" xfId="40"/>
    <cellStyle name="20% - Accent2 10" xfId="41"/>
    <cellStyle name="20% - Accent2 11" xfId="42"/>
    <cellStyle name="20% - Accent2 12" xfId="43"/>
    <cellStyle name="20% - Accent2 13" xfId="44"/>
    <cellStyle name="20% - Accent2 14" xfId="45"/>
    <cellStyle name="20% - Accent2 15" xfId="46"/>
    <cellStyle name="20% - Accent2 2" xfId="47"/>
    <cellStyle name="20% - Accent2 3" xfId="48"/>
    <cellStyle name="20% - Accent2 4" xfId="49"/>
    <cellStyle name="20% - Accent2 5" xfId="50"/>
    <cellStyle name="20% - Accent2 6" xfId="51"/>
    <cellStyle name="20% - Accent2 7" xfId="52"/>
    <cellStyle name="20% - Accent2 8" xfId="53"/>
    <cellStyle name="20% - Accent2 9" xfId="54"/>
    <cellStyle name="20% - Accent3 10" xfId="55"/>
    <cellStyle name="20% - Accent3 11" xfId="56"/>
    <cellStyle name="20% - Accent3 12" xfId="57"/>
    <cellStyle name="20% - Accent3 13" xfId="58"/>
    <cellStyle name="20% - Accent3 14" xfId="59"/>
    <cellStyle name="20% - Accent3 15" xfId="60"/>
    <cellStyle name="20% - Accent3 2" xfId="61"/>
    <cellStyle name="20% - Accent3 3" xfId="62"/>
    <cellStyle name="20% - Accent3 4" xfId="63"/>
    <cellStyle name="20% - Accent3 5" xfId="64"/>
    <cellStyle name="20% - Accent3 6" xfId="65"/>
    <cellStyle name="20% - Accent3 7" xfId="66"/>
    <cellStyle name="20% - Accent3 8" xfId="67"/>
    <cellStyle name="20% - Accent3 9" xfId="68"/>
    <cellStyle name="20% - Accent4 10" xfId="69"/>
    <cellStyle name="20% - Accent4 11" xfId="70"/>
    <cellStyle name="20% - Accent4 12" xfId="71"/>
    <cellStyle name="20% - Accent4 13" xfId="72"/>
    <cellStyle name="20% - Accent4 14" xfId="73"/>
    <cellStyle name="20% - Accent4 15" xfId="74"/>
    <cellStyle name="20% - Accent4 2" xfId="75"/>
    <cellStyle name="20% - Accent4 3" xfId="76"/>
    <cellStyle name="20% - Accent4 4" xfId="77"/>
    <cellStyle name="20% - Accent4 5" xfId="78"/>
    <cellStyle name="20% - Accent4 6" xfId="79"/>
    <cellStyle name="20% - Accent4 7" xfId="80"/>
    <cellStyle name="20% - Accent4 8" xfId="81"/>
    <cellStyle name="20% - Accent4 9" xfId="82"/>
    <cellStyle name="20% - Accent5 10" xfId="83"/>
    <cellStyle name="20% - Accent5 11" xfId="84"/>
    <cellStyle name="20% - Accent5 12" xfId="85"/>
    <cellStyle name="20% - Accent5 13" xfId="86"/>
    <cellStyle name="20% - Accent5 14" xfId="87"/>
    <cellStyle name="20% - Accent5 15" xfId="88"/>
    <cellStyle name="20% - Accent5 2" xfId="89"/>
    <cellStyle name="20% - Accent5 3" xfId="90"/>
    <cellStyle name="20% - Accent5 4" xfId="91"/>
    <cellStyle name="20% - Accent5 5" xfId="92"/>
    <cellStyle name="20% - Accent5 6" xfId="93"/>
    <cellStyle name="20% - Accent5 7" xfId="94"/>
    <cellStyle name="20% - Accent5 8" xfId="95"/>
    <cellStyle name="20% - Accent5 9" xfId="96"/>
    <cellStyle name="20% - Accent6 10" xfId="97"/>
    <cellStyle name="20% - Accent6 11" xfId="98"/>
    <cellStyle name="20% - Accent6 12" xfId="99"/>
    <cellStyle name="20% - Accent6 13" xfId="100"/>
    <cellStyle name="20% - Accent6 14" xfId="101"/>
    <cellStyle name="20% - Accent6 15" xfId="102"/>
    <cellStyle name="20% - Accent6 2" xfId="103"/>
    <cellStyle name="20% - Accent6 3" xfId="104"/>
    <cellStyle name="20% - Accent6 4" xfId="105"/>
    <cellStyle name="20% - Accent6 5" xfId="106"/>
    <cellStyle name="20% - Accent6 6" xfId="107"/>
    <cellStyle name="20% - Accent6 7" xfId="108"/>
    <cellStyle name="20% - Accent6 8" xfId="109"/>
    <cellStyle name="20% - Accent6 9" xfId="110"/>
    <cellStyle name="2o.nível" xfId="111"/>
    <cellStyle name="40% - Accent1 10" xfId="112"/>
    <cellStyle name="40% - Accent1 11" xfId="113"/>
    <cellStyle name="40% - Accent1 12" xfId="114"/>
    <cellStyle name="40% - Accent1 13" xfId="115"/>
    <cellStyle name="40% - Accent1 14" xfId="116"/>
    <cellStyle name="40% - Accent1 15" xfId="117"/>
    <cellStyle name="40% - Accent1 2" xfId="118"/>
    <cellStyle name="40% - Accent1 3" xfId="119"/>
    <cellStyle name="40% - Accent1 4" xfId="120"/>
    <cellStyle name="40% - Accent1 5" xfId="121"/>
    <cellStyle name="40% - Accent1 6" xfId="122"/>
    <cellStyle name="40% - Accent1 7" xfId="123"/>
    <cellStyle name="40% - Accent1 8" xfId="124"/>
    <cellStyle name="40% - Accent1 9" xfId="125"/>
    <cellStyle name="40% - Accent2 10" xfId="126"/>
    <cellStyle name="40% - Accent2 11" xfId="127"/>
    <cellStyle name="40% - Accent2 12" xfId="128"/>
    <cellStyle name="40% - Accent2 13" xfId="129"/>
    <cellStyle name="40% - Accent2 14" xfId="130"/>
    <cellStyle name="40% - Accent2 15" xfId="131"/>
    <cellStyle name="40% - Accent2 2" xfId="132"/>
    <cellStyle name="40% - Accent2 3" xfId="133"/>
    <cellStyle name="40% - Accent2 4" xfId="134"/>
    <cellStyle name="40% - Accent2 5" xfId="135"/>
    <cellStyle name="40% - Accent2 6" xfId="136"/>
    <cellStyle name="40% - Accent2 7" xfId="137"/>
    <cellStyle name="40% - Accent2 8" xfId="138"/>
    <cellStyle name="40% - Accent2 9" xfId="139"/>
    <cellStyle name="40% - Accent3 10" xfId="140"/>
    <cellStyle name="40% - Accent3 11" xfId="141"/>
    <cellStyle name="40% - Accent3 12" xfId="142"/>
    <cellStyle name="40% - Accent3 13" xfId="143"/>
    <cellStyle name="40% - Accent3 14" xfId="144"/>
    <cellStyle name="40% - Accent3 15" xfId="145"/>
    <cellStyle name="40% - Accent3 2" xfId="146"/>
    <cellStyle name="40% - Accent3 3" xfId="147"/>
    <cellStyle name="40% - Accent3 4" xfId="148"/>
    <cellStyle name="40% - Accent3 5" xfId="149"/>
    <cellStyle name="40% - Accent3 6" xfId="150"/>
    <cellStyle name="40% - Accent3 7" xfId="151"/>
    <cellStyle name="40% - Accent3 8" xfId="152"/>
    <cellStyle name="40% - Accent3 9" xfId="153"/>
    <cellStyle name="40% - Accent4 10" xfId="154"/>
    <cellStyle name="40% - Accent4 11" xfId="155"/>
    <cellStyle name="40% - Accent4 12" xfId="156"/>
    <cellStyle name="40% - Accent4 13" xfId="157"/>
    <cellStyle name="40% - Accent4 14" xfId="158"/>
    <cellStyle name="40% - Accent4 15" xfId="159"/>
    <cellStyle name="40% - Accent4 2" xfId="160"/>
    <cellStyle name="40% - Accent4 3" xfId="161"/>
    <cellStyle name="40% - Accent4 4" xfId="162"/>
    <cellStyle name="40% - Accent4 5" xfId="163"/>
    <cellStyle name="40% - Accent4 6" xfId="164"/>
    <cellStyle name="40% - Accent4 7" xfId="165"/>
    <cellStyle name="40% - Accent4 8" xfId="166"/>
    <cellStyle name="40% - Accent4 9" xfId="167"/>
    <cellStyle name="40% - Accent5 10" xfId="168"/>
    <cellStyle name="40% - Accent5 11" xfId="169"/>
    <cellStyle name="40% - Accent5 12" xfId="170"/>
    <cellStyle name="40% - Accent5 13" xfId="171"/>
    <cellStyle name="40% - Accent5 14" xfId="172"/>
    <cellStyle name="40% - Accent5 15" xfId="173"/>
    <cellStyle name="40% - Accent5 2" xfId="174"/>
    <cellStyle name="40% - Accent5 3" xfId="175"/>
    <cellStyle name="40% - Accent5 4" xfId="176"/>
    <cellStyle name="40% - Accent5 5" xfId="177"/>
    <cellStyle name="40% - Accent5 6" xfId="178"/>
    <cellStyle name="40% - Accent5 7" xfId="179"/>
    <cellStyle name="40% - Accent5 8" xfId="180"/>
    <cellStyle name="40% - Accent5 9" xfId="181"/>
    <cellStyle name="40% - Accent6 10" xfId="182"/>
    <cellStyle name="40% - Accent6 11" xfId="183"/>
    <cellStyle name="40% - Accent6 12" xfId="184"/>
    <cellStyle name="40% - Accent6 13" xfId="185"/>
    <cellStyle name="40% - Accent6 14" xfId="186"/>
    <cellStyle name="40% - Accent6 15" xfId="187"/>
    <cellStyle name="40% - Accent6 2" xfId="188"/>
    <cellStyle name="40% - Accent6 3" xfId="189"/>
    <cellStyle name="40% - Accent6 4" xfId="190"/>
    <cellStyle name="40% - Accent6 5" xfId="191"/>
    <cellStyle name="40% - Accent6 6" xfId="192"/>
    <cellStyle name="40% - Accent6 7" xfId="193"/>
    <cellStyle name="40% - Accent6 8" xfId="194"/>
    <cellStyle name="40% - Accent6 9" xfId="195"/>
    <cellStyle name="60% - Accent1 10" xfId="196"/>
    <cellStyle name="60% - Accent1 11" xfId="197"/>
    <cellStyle name="60% - Accent1 12" xfId="198"/>
    <cellStyle name="60% - Accent1 13" xfId="199"/>
    <cellStyle name="60% - Accent1 14" xfId="200"/>
    <cellStyle name="60% - Accent1 15" xfId="201"/>
    <cellStyle name="60% - Accent1 2" xfId="202"/>
    <cellStyle name="60% - Accent1 3" xfId="203"/>
    <cellStyle name="60% - Accent1 4" xfId="204"/>
    <cellStyle name="60% - Accent1 5" xfId="205"/>
    <cellStyle name="60% - Accent1 6" xfId="206"/>
    <cellStyle name="60% - Accent1 7" xfId="207"/>
    <cellStyle name="60% - Accent1 8" xfId="208"/>
    <cellStyle name="60% - Accent1 9" xfId="209"/>
    <cellStyle name="60% - Accent2 10" xfId="210"/>
    <cellStyle name="60% - Accent2 11" xfId="211"/>
    <cellStyle name="60% - Accent2 12" xfId="212"/>
    <cellStyle name="60% - Accent2 13" xfId="213"/>
    <cellStyle name="60% - Accent2 14" xfId="214"/>
    <cellStyle name="60% - Accent2 15" xfId="215"/>
    <cellStyle name="60% - Accent2 2" xfId="216"/>
    <cellStyle name="60% - Accent2 3" xfId="217"/>
    <cellStyle name="60% - Accent2 4" xfId="218"/>
    <cellStyle name="60% - Accent2 5" xfId="219"/>
    <cellStyle name="60% - Accent2 6" xfId="220"/>
    <cellStyle name="60% - Accent2 7" xfId="221"/>
    <cellStyle name="60% - Accent2 8" xfId="222"/>
    <cellStyle name="60% - Accent2 9" xfId="223"/>
    <cellStyle name="60% - Accent3 10" xfId="224"/>
    <cellStyle name="60% - Accent3 11" xfId="225"/>
    <cellStyle name="60% - Accent3 12" xfId="226"/>
    <cellStyle name="60% - Accent3 13" xfId="227"/>
    <cellStyle name="60% - Accent3 14" xfId="228"/>
    <cellStyle name="60% - Accent3 15" xfId="229"/>
    <cellStyle name="60% - Accent3 2" xfId="230"/>
    <cellStyle name="60% - Accent3 3" xfId="231"/>
    <cellStyle name="60% - Accent3 4" xfId="232"/>
    <cellStyle name="60% - Accent3 5" xfId="233"/>
    <cellStyle name="60% - Accent3 6" xfId="234"/>
    <cellStyle name="60% - Accent3 7" xfId="235"/>
    <cellStyle name="60% - Accent3 8" xfId="236"/>
    <cellStyle name="60% - Accent3 9" xfId="237"/>
    <cellStyle name="60% - Accent4 10" xfId="238"/>
    <cellStyle name="60% - Accent4 11" xfId="239"/>
    <cellStyle name="60% - Accent4 12" xfId="240"/>
    <cellStyle name="60% - Accent4 13" xfId="241"/>
    <cellStyle name="60% - Accent4 14" xfId="242"/>
    <cellStyle name="60% - Accent4 15" xfId="243"/>
    <cellStyle name="60% - Accent4 2" xfId="244"/>
    <cellStyle name="60% - Accent4 3" xfId="245"/>
    <cellStyle name="60% - Accent4 4" xfId="246"/>
    <cellStyle name="60% - Accent4 5" xfId="247"/>
    <cellStyle name="60% - Accent4 6" xfId="248"/>
    <cellStyle name="60% - Accent4 7" xfId="249"/>
    <cellStyle name="60% - Accent4 8" xfId="250"/>
    <cellStyle name="60% - Accent4 9" xfId="251"/>
    <cellStyle name="60% - Accent5 10" xfId="252"/>
    <cellStyle name="60% - Accent5 11" xfId="253"/>
    <cellStyle name="60% - Accent5 12" xfId="254"/>
    <cellStyle name="60% - Accent5 13" xfId="255"/>
    <cellStyle name="60% - Accent5 14" xfId="256"/>
    <cellStyle name="60% - Accent5 15" xfId="257"/>
    <cellStyle name="60% - Accent5 2" xfId="258"/>
    <cellStyle name="60% - Accent5 3" xfId="259"/>
    <cellStyle name="60% - Accent5 4" xfId="260"/>
    <cellStyle name="60% - Accent5 5" xfId="261"/>
    <cellStyle name="60% - Accent5 6" xfId="262"/>
    <cellStyle name="60% - Accent5 7" xfId="263"/>
    <cellStyle name="60% - Accent5 8" xfId="264"/>
    <cellStyle name="60% - Accent5 9" xfId="265"/>
    <cellStyle name="60% - Accent6 10" xfId="266"/>
    <cellStyle name="60% - Accent6 11" xfId="267"/>
    <cellStyle name="60% - Accent6 12" xfId="268"/>
    <cellStyle name="60% - Accent6 13" xfId="269"/>
    <cellStyle name="60% - Accent6 14" xfId="270"/>
    <cellStyle name="60% - Accent6 15" xfId="271"/>
    <cellStyle name="60% - Accent6 2" xfId="272"/>
    <cellStyle name="60% - Accent6 3" xfId="273"/>
    <cellStyle name="60% - Accent6 4" xfId="274"/>
    <cellStyle name="60% - Accent6 5" xfId="275"/>
    <cellStyle name="60% - Accent6 6" xfId="276"/>
    <cellStyle name="60% - Accent6 7" xfId="277"/>
    <cellStyle name="60% - Accent6 8" xfId="278"/>
    <cellStyle name="60% - Accent6 9" xfId="279"/>
    <cellStyle name="a_Divisão" xfId="280"/>
    <cellStyle name="a_normal" xfId="281"/>
    <cellStyle name="a_quebra_1" xfId="282"/>
    <cellStyle name="a_quebra_2" xfId="283"/>
    <cellStyle name="A3 297 x 420 mm" xfId="284"/>
    <cellStyle name="AbertBalan" xfId="285"/>
    <cellStyle name="Accent1 10" xfId="286"/>
    <cellStyle name="Accent1 11" xfId="287"/>
    <cellStyle name="Accent1 12" xfId="288"/>
    <cellStyle name="Accent1 13" xfId="289"/>
    <cellStyle name="Accent1 14" xfId="290"/>
    <cellStyle name="Accent1 15" xfId="291"/>
    <cellStyle name="Accent1 2" xfId="292"/>
    <cellStyle name="Accent1 3" xfId="293"/>
    <cellStyle name="Accent1 4" xfId="294"/>
    <cellStyle name="Accent1 5" xfId="295"/>
    <cellStyle name="Accent1 6" xfId="296"/>
    <cellStyle name="Accent1 7" xfId="297"/>
    <cellStyle name="Accent1 8" xfId="298"/>
    <cellStyle name="Accent1 9" xfId="299"/>
    <cellStyle name="Accent2 10" xfId="300"/>
    <cellStyle name="Accent2 11" xfId="301"/>
    <cellStyle name="Accent2 12" xfId="302"/>
    <cellStyle name="Accent2 13" xfId="303"/>
    <cellStyle name="Accent2 14" xfId="304"/>
    <cellStyle name="Accent2 15" xfId="305"/>
    <cellStyle name="Accent2 2" xfId="306"/>
    <cellStyle name="Accent2 3" xfId="307"/>
    <cellStyle name="Accent2 4" xfId="308"/>
    <cellStyle name="Accent2 5" xfId="309"/>
    <cellStyle name="Accent2 6" xfId="310"/>
    <cellStyle name="Accent2 7" xfId="311"/>
    <cellStyle name="Accent2 8" xfId="312"/>
    <cellStyle name="Accent2 9" xfId="313"/>
    <cellStyle name="Accent3 10" xfId="314"/>
    <cellStyle name="Accent3 11" xfId="315"/>
    <cellStyle name="Accent3 12" xfId="316"/>
    <cellStyle name="Accent3 13" xfId="317"/>
    <cellStyle name="Accent3 14" xfId="318"/>
    <cellStyle name="Accent3 15" xfId="319"/>
    <cellStyle name="Accent3 2" xfId="320"/>
    <cellStyle name="Accent3 3" xfId="321"/>
    <cellStyle name="Accent3 4" xfId="322"/>
    <cellStyle name="Accent3 5" xfId="323"/>
    <cellStyle name="Accent3 6" xfId="324"/>
    <cellStyle name="Accent3 7" xfId="325"/>
    <cellStyle name="Accent3 8" xfId="326"/>
    <cellStyle name="Accent3 9" xfId="327"/>
    <cellStyle name="Accent4 10" xfId="328"/>
    <cellStyle name="Accent4 11" xfId="329"/>
    <cellStyle name="Accent4 12" xfId="330"/>
    <cellStyle name="Accent4 13" xfId="331"/>
    <cellStyle name="Accent4 14" xfId="332"/>
    <cellStyle name="Accent4 15" xfId="333"/>
    <cellStyle name="Accent4 2" xfId="334"/>
    <cellStyle name="Accent4 3" xfId="335"/>
    <cellStyle name="Accent4 4" xfId="336"/>
    <cellStyle name="Accent4 5" xfId="337"/>
    <cellStyle name="Accent4 6" xfId="338"/>
    <cellStyle name="Accent4 7" xfId="339"/>
    <cellStyle name="Accent4 8" xfId="340"/>
    <cellStyle name="Accent4 9" xfId="341"/>
    <cellStyle name="Accent5 10" xfId="342"/>
    <cellStyle name="Accent5 11" xfId="343"/>
    <cellStyle name="Accent5 12" xfId="344"/>
    <cellStyle name="Accent5 13" xfId="345"/>
    <cellStyle name="Accent5 14" xfId="346"/>
    <cellStyle name="Accent5 15" xfId="347"/>
    <cellStyle name="Accent5 2" xfId="348"/>
    <cellStyle name="Accent5 3" xfId="349"/>
    <cellStyle name="Accent5 4" xfId="350"/>
    <cellStyle name="Accent5 5" xfId="351"/>
    <cellStyle name="Accent5 6" xfId="352"/>
    <cellStyle name="Accent5 7" xfId="353"/>
    <cellStyle name="Accent5 8" xfId="354"/>
    <cellStyle name="Accent5 9" xfId="355"/>
    <cellStyle name="Accent6 10" xfId="356"/>
    <cellStyle name="Accent6 11" xfId="357"/>
    <cellStyle name="Accent6 12" xfId="358"/>
    <cellStyle name="Accent6 13" xfId="359"/>
    <cellStyle name="Accent6 14" xfId="360"/>
    <cellStyle name="Accent6 15" xfId="361"/>
    <cellStyle name="Accent6 2" xfId="362"/>
    <cellStyle name="Accent6 3" xfId="363"/>
    <cellStyle name="Accent6 4" xfId="364"/>
    <cellStyle name="Accent6 5" xfId="365"/>
    <cellStyle name="Accent6 6" xfId="366"/>
    <cellStyle name="Accent6 7" xfId="367"/>
    <cellStyle name="Accent6 8" xfId="368"/>
    <cellStyle name="Accent6 9" xfId="369"/>
    <cellStyle name="Acctg" xfId="370"/>
    <cellStyle name="Acctg$" xfId="371"/>
    <cellStyle name="AFE" xfId="372"/>
    <cellStyle name="Amarelocot" xfId="373"/>
    <cellStyle name="anobase" xfId="374"/>
    <cellStyle name="anos" xfId="375"/>
    <cellStyle name="args.style" xfId="376"/>
    <cellStyle name="Arial 10" xfId="377"/>
    <cellStyle name="Arial 12" xfId="378"/>
    <cellStyle name="Bad 10" xfId="379"/>
    <cellStyle name="Bad 11" xfId="380"/>
    <cellStyle name="Bad 12" xfId="381"/>
    <cellStyle name="Bad 13" xfId="382"/>
    <cellStyle name="Bad 14" xfId="383"/>
    <cellStyle name="Bad 15" xfId="384"/>
    <cellStyle name="Bad 2" xfId="385"/>
    <cellStyle name="Bad 3" xfId="386"/>
    <cellStyle name="Bad 4" xfId="387"/>
    <cellStyle name="Bad 5" xfId="388"/>
    <cellStyle name="Bad 6" xfId="389"/>
    <cellStyle name="Bad 7" xfId="390"/>
    <cellStyle name="Bad 8" xfId="391"/>
    <cellStyle name="Bad 9" xfId="392"/>
    <cellStyle name="Barra" xfId="393"/>
    <cellStyle name="BarraMês" xfId="394"/>
    <cellStyle name="base" xfId="395"/>
    <cellStyle name="BLACK" xfId="396"/>
    <cellStyle name="Blankman" xfId="397"/>
    <cellStyle name="blue$00" xfId="398"/>
    <cellStyle name="Border Heavy" xfId="399"/>
    <cellStyle name="Border Thin" xfId="400"/>
    <cellStyle name="Bottom Edge" xfId="401"/>
    <cellStyle name="British Pound" xfId="402"/>
    <cellStyle name="British Pound[1]" xfId="403"/>
    <cellStyle name="British Pound[2]" xfId="404"/>
    <cellStyle name="British Pound_model with bidco example" xfId="405"/>
    <cellStyle name="CABEÇALHO" xfId="406"/>
    <cellStyle name="CABEÇALHO2" xfId="407"/>
    <cellStyle name="Calc Currency (0)" xfId="408"/>
    <cellStyle name="Calc Percent (0)" xfId="409"/>
    <cellStyle name="Calc Percent (1)" xfId="410"/>
    <cellStyle name="Calculado" xfId="411"/>
    <cellStyle name="Calculated" xfId="412"/>
    <cellStyle name="Calculation 10" xfId="413"/>
    <cellStyle name="Calculation 11" xfId="414"/>
    <cellStyle name="Calculation 12" xfId="415"/>
    <cellStyle name="Calculation 13" xfId="416"/>
    <cellStyle name="Calculation 14" xfId="417"/>
    <cellStyle name="Calculation 15" xfId="418"/>
    <cellStyle name="Calculation 2" xfId="419"/>
    <cellStyle name="Calculation 3" xfId="420"/>
    <cellStyle name="Calculation 4" xfId="421"/>
    <cellStyle name="Calculation 5" xfId="422"/>
    <cellStyle name="Calculation 6" xfId="423"/>
    <cellStyle name="Calculation 7" xfId="424"/>
    <cellStyle name="Calculation 8" xfId="425"/>
    <cellStyle name="Calculation 9" xfId="426"/>
    <cellStyle name="Case" xfId="427"/>
    <cellStyle name="CélulaBase" xfId="428"/>
    <cellStyle name="Cents" xfId="429"/>
    <cellStyle name="Check Cell 10" xfId="430"/>
    <cellStyle name="Check Cell 11" xfId="431"/>
    <cellStyle name="Check Cell 12" xfId="432"/>
    <cellStyle name="Check Cell 13" xfId="433"/>
    <cellStyle name="Check Cell 14" xfId="434"/>
    <cellStyle name="Check Cell 15" xfId="435"/>
    <cellStyle name="Check Cell 2" xfId="436"/>
    <cellStyle name="Check Cell 3" xfId="437"/>
    <cellStyle name="Check Cell 4" xfId="438"/>
    <cellStyle name="Check Cell 5" xfId="439"/>
    <cellStyle name="Check Cell 6" xfId="440"/>
    <cellStyle name="Check Cell 7" xfId="441"/>
    <cellStyle name="Check Cell 8" xfId="442"/>
    <cellStyle name="Check Cell 9" xfId="443"/>
    <cellStyle name="Codigos" xfId="444"/>
    <cellStyle name="Column_Title" xfId="445"/>
    <cellStyle name="Comma" xfId="1" builtinId="3"/>
    <cellStyle name="Comma [0] 2" xfId="446"/>
    <cellStyle name="Comma [0] 3" xfId="447"/>
    <cellStyle name="Comma [0] 4" xfId="448"/>
    <cellStyle name="Comma [1]" xfId="449"/>
    <cellStyle name="Comma [2]" xfId="450"/>
    <cellStyle name="Comma 0" xfId="451"/>
    <cellStyle name="Comma 10" xfId="452"/>
    <cellStyle name="Comma 10 2" xfId="453"/>
    <cellStyle name="Comma 11" xfId="454"/>
    <cellStyle name="Comma 11 2" xfId="455"/>
    <cellStyle name="Comma 12" xfId="456"/>
    <cellStyle name="Comma 12 2" xfId="457"/>
    <cellStyle name="Comma 13" xfId="458"/>
    <cellStyle name="Comma 13 2" xfId="459"/>
    <cellStyle name="Comma 14" xfId="460"/>
    <cellStyle name="Comma 14 2" xfId="461"/>
    <cellStyle name="Comma 14 3" xfId="462"/>
    <cellStyle name="Comma 15" xfId="463"/>
    <cellStyle name="Comma 15 2" xfId="464"/>
    <cellStyle name="Comma 16" xfId="465"/>
    <cellStyle name="Comma 17" xfId="466"/>
    <cellStyle name="Comma 18" xfId="467"/>
    <cellStyle name="Comma 19" xfId="468"/>
    <cellStyle name="Comma 2" xfId="469"/>
    <cellStyle name="Comma 2 10" xfId="470"/>
    <cellStyle name="Comma 2 10 2" xfId="471"/>
    <cellStyle name="Comma 2 11" xfId="472"/>
    <cellStyle name="Comma 2 11 2" xfId="473"/>
    <cellStyle name="Comma 2 12" xfId="474"/>
    <cellStyle name="Comma 2 12 2" xfId="475"/>
    <cellStyle name="Comma 2 13" xfId="476"/>
    <cellStyle name="Comma 2 2" xfId="477"/>
    <cellStyle name="Comma 2 2 2" xfId="478"/>
    <cellStyle name="Comma 2 3" xfId="479"/>
    <cellStyle name="Comma 2 3 2" xfId="480"/>
    <cellStyle name="Comma 2 4" xfId="481"/>
    <cellStyle name="Comma 2 4 2" xfId="482"/>
    <cellStyle name="Comma 2 5" xfId="483"/>
    <cellStyle name="Comma 2 5 2" xfId="484"/>
    <cellStyle name="Comma 2 6" xfId="485"/>
    <cellStyle name="Comma 2 6 2" xfId="486"/>
    <cellStyle name="Comma 2 7" xfId="487"/>
    <cellStyle name="Comma 2 7 2" xfId="488"/>
    <cellStyle name="Comma 2 8" xfId="489"/>
    <cellStyle name="Comma 2 8 2" xfId="490"/>
    <cellStyle name="Comma 2 9" xfId="491"/>
    <cellStyle name="Comma 2 9 2" xfId="492"/>
    <cellStyle name="Comma 2_PSEG 2010 TD Repairs_10-5-11" xfId="493"/>
    <cellStyle name="Comma 20" xfId="494"/>
    <cellStyle name="Comma 21" xfId="495"/>
    <cellStyle name="Comma 22" xfId="496"/>
    <cellStyle name="Comma 23" xfId="497"/>
    <cellStyle name="Comma 24" xfId="498"/>
    <cellStyle name="Comma 25" xfId="499"/>
    <cellStyle name="Comma 26" xfId="500"/>
    <cellStyle name="Comma 27" xfId="501"/>
    <cellStyle name="Comma 28" xfId="502"/>
    <cellStyle name="Comma 29" xfId="503"/>
    <cellStyle name="Comma 3" xfId="504"/>
    <cellStyle name="Comma 3 10" xfId="505"/>
    <cellStyle name="Comma 3 11" xfId="506"/>
    <cellStyle name="Comma 3 12" xfId="507"/>
    <cellStyle name="Comma 3 13" xfId="508"/>
    <cellStyle name="Comma 3 14" xfId="509"/>
    <cellStyle name="Comma 3 15" xfId="510"/>
    <cellStyle name="Comma 3 16" xfId="511"/>
    <cellStyle name="Comma 3 2" xfId="512"/>
    <cellStyle name="Comma 3 2 2" xfId="513"/>
    <cellStyle name="Comma 3 3" xfId="514"/>
    <cellStyle name="Comma 3 4" xfId="515"/>
    <cellStyle name="Comma 3 5" xfId="516"/>
    <cellStyle name="Comma 3 6" xfId="517"/>
    <cellStyle name="Comma 3 7" xfId="518"/>
    <cellStyle name="Comma 3 8" xfId="519"/>
    <cellStyle name="Comma 3 9" xfId="520"/>
    <cellStyle name="Comma 3_PPL_DT_INFO SHEET_XY_2 17 09" xfId="521"/>
    <cellStyle name="Comma 30" xfId="522"/>
    <cellStyle name="Comma 31" xfId="523"/>
    <cellStyle name="Comma 32" xfId="524"/>
    <cellStyle name="Comma 33" xfId="525"/>
    <cellStyle name="Comma 34" xfId="526"/>
    <cellStyle name="Comma 35" xfId="527"/>
    <cellStyle name="Comma 36" xfId="528"/>
    <cellStyle name="Comma 37" xfId="529"/>
    <cellStyle name="Comma 38" xfId="530"/>
    <cellStyle name="Comma 39" xfId="531"/>
    <cellStyle name="Comma 4" xfId="532"/>
    <cellStyle name="Comma 4 2" xfId="533"/>
    <cellStyle name="Comma 4 3" xfId="534"/>
    <cellStyle name="Comma 4 4" xfId="535"/>
    <cellStyle name="Comma 4 5" xfId="536"/>
    <cellStyle name="Comma 40" xfId="537"/>
    <cellStyle name="Comma 41" xfId="538"/>
    <cellStyle name="Comma 42" xfId="539"/>
    <cellStyle name="Comma 43" xfId="540"/>
    <cellStyle name="Comma 44" xfId="541"/>
    <cellStyle name="Comma 45" xfId="542"/>
    <cellStyle name="Comma 46" xfId="543"/>
    <cellStyle name="Comma 47" xfId="544"/>
    <cellStyle name="Comma 48" xfId="545"/>
    <cellStyle name="Comma 49" xfId="546"/>
    <cellStyle name="Comma 5" xfId="547"/>
    <cellStyle name="Comma 5 2" xfId="548"/>
    <cellStyle name="Comma 5 3" xfId="549"/>
    <cellStyle name="Comma 5 4" xfId="550"/>
    <cellStyle name="Comma 5 5" xfId="551"/>
    <cellStyle name="Comma 50" xfId="552"/>
    <cellStyle name="Comma 51" xfId="553"/>
    <cellStyle name="Comma 52" xfId="554"/>
    <cellStyle name="Comma 53" xfId="555"/>
    <cellStyle name="Comma 54" xfId="1373"/>
    <cellStyle name="Comma 6" xfId="556"/>
    <cellStyle name="Comma 6 10" xfId="557"/>
    <cellStyle name="Comma 6 11" xfId="558"/>
    <cellStyle name="Comma 6 12" xfId="559"/>
    <cellStyle name="Comma 6 13" xfId="560"/>
    <cellStyle name="Comma 6 14" xfId="561"/>
    <cellStyle name="Comma 6 15" xfId="562"/>
    <cellStyle name="Comma 6 16" xfId="563"/>
    <cellStyle name="Comma 6 17" xfId="564"/>
    <cellStyle name="Comma 6 18" xfId="565"/>
    <cellStyle name="Comma 6 19" xfId="566"/>
    <cellStyle name="Comma 6 2" xfId="567"/>
    <cellStyle name="Comma 6 20" xfId="568"/>
    <cellStyle name="Comma 6 21" xfId="569"/>
    <cellStyle name="Comma 6 22" xfId="570"/>
    <cellStyle name="Comma 6 23" xfId="571"/>
    <cellStyle name="Comma 6 24" xfId="572"/>
    <cellStyle name="Comma 6 25" xfId="573"/>
    <cellStyle name="Comma 6 26" xfId="574"/>
    <cellStyle name="Comma 6 27" xfId="575"/>
    <cellStyle name="Comma 6 28" xfId="576"/>
    <cellStyle name="Comma 6 29" xfId="577"/>
    <cellStyle name="Comma 6 3" xfId="578"/>
    <cellStyle name="Comma 6 30" xfId="579"/>
    <cellStyle name="Comma 6 31" xfId="580"/>
    <cellStyle name="Comma 6 32" xfId="581"/>
    <cellStyle name="Comma 6 33" xfId="582"/>
    <cellStyle name="Comma 6 34" xfId="583"/>
    <cellStyle name="Comma 6 35" xfId="584"/>
    <cellStyle name="Comma 6 36" xfId="585"/>
    <cellStyle name="Comma 6 37" xfId="586"/>
    <cellStyle name="Comma 6 38" xfId="587"/>
    <cellStyle name="Comma 6 4" xfId="588"/>
    <cellStyle name="Comma 6 5" xfId="589"/>
    <cellStyle name="Comma 6 6" xfId="590"/>
    <cellStyle name="Comma 6 7" xfId="591"/>
    <cellStyle name="Comma 6 8" xfId="592"/>
    <cellStyle name="Comma 6 9" xfId="593"/>
    <cellStyle name="Comma 7" xfId="594"/>
    <cellStyle name="Comma 8" xfId="595"/>
    <cellStyle name="Comma 9" xfId="596"/>
    <cellStyle name="Comma 9 2" xfId="597"/>
    <cellStyle name="Comma 9 3" xfId="598"/>
    <cellStyle name="Comma Cents" xfId="599"/>
    <cellStyle name="Comma[1]" xfId="600"/>
    <cellStyle name="Comma0" xfId="601"/>
    <cellStyle name="Comma0 - Modelo1" xfId="602"/>
    <cellStyle name="Comma0 - Style1" xfId="603"/>
    <cellStyle name="Comma0 - Style2" xfId="604"/>
    <cellStyle name="Comma0_APB23worksheet-July 27" xfId="605"/>
    <cellStyle name="Comma1 - Modelo2" xfId="606"/>
    <cellStyle name="Comma1 - Style1" xfId="607"/>
    <cellStyle name="Comma1 - Style2" xfId="608"/>
    <cellStyle name="Conferência" xfId="609"/>
    <cellStyle name="Copied" xfId="610"/>
    <cellStyle name="COST1" xfId="611"/>
    <cellStyle name="Currency [1]" xfId="612"/>
    <cellStyle name="Currency [2]" xfId="613"/>
    <cellStyle name="Currency 0" xfId="614"/>
    <cellStyle name="Currency 2" xfId="615"/>
    <cellStyle name="Currency 2 10" xfId="616"/>
    <cellStyle name="Currency 2 10 2" xfId="617"/>
    <cellStyle name="Currency 2 11" xfId="618"/>
    <cellStyle name="Currency 2 11 2" xfId="619"/>
    <cellStyle name="Currency 2 12" xfId="620"/>
    <cellStyle name="Currency 2 12 2" xfId="621"/>
    <cellStyle name="Currency 2 2" xfId="622"/>
    <cellStyle name="Currency 2 2 2" xfId="623"/>
    <cellStyle name="Currency 2 3" xfId="624"/>
    <cellStyle name="Currency 2 3 2" xfId="625"/>
    <cellStyle name="Currency 2 4" xfId="626"/>
    <cellStyle name="Currency 2 4 2" xfId="627"/>
    <cellStyle name="Currency 2 5" xfId="628"/>
    <cellStyle name="Currency 2 5 2" xfId="629"/>
    <cellStyle name="Currency 2 6" xfId="630"/>
    <cellStyle name="Currency 2 6 2" xfId="631"/>
    <cellStyle name="Currency 2 7" xfId="632"/>
    <cellStyle name="Currency 2 7 2" xfId="633"/>
    <cellStyle name="Currency 2 8" xfId="634"/>
    <cellStyle name="Currency 2 8 2" xfId="635"/>
    <cellStyle name="Currency 2 9" xfId="636"/>
    <cellStyle name="Currency 2 9 2" xfId="637"/>
    <cellStyle name="Currency 2_PSEG 2010 TD Repairs_10-5-11" xfId="638"/>
    <cellStyle name="Currency 3" xfId="639"/>
    <cellStyle name="Currency 3 2" xfId="640"/>
    <cellStyle name="Currency 4" xfId="641"/>
    <cellStyle name="Currency 4 2" xfId="642"/>
    <cellStyle name="Currency 5" xfId="643"/>
    <cellStyle name="Currency 6" xfId="644"/>
    <cellStyle name="Currency0" xfId="645"/>
    <cellStyle name="Currency0Link" xfId="646"/>
    <cellStyle name="DadosExternos" xfId="647"/>
    <cellStyle name="DataCalc" xfId="648"/>
    <cellStyle name="DataHeading" xfId="649"/>
    <cellStyle name="DataInput" xfId="650"/>
    <cellStyle name="Date" xfId="651"/>
    <cellStyle name="Date Aligned" xfId="652"/>
    <cellStyle name="Date_APB23worksheet-July 27" xfId="653"/>
    <cellStyle name="Date1" xfId="654"/>
    <cellStyle name="Dezimal_kst-bued.xls" xfId="655"/>
    <cellStyle name="Dia" xfId="656"/>
    <cellStyle name="divisao" xfId="657"/>
    <cellStyle name="Dollar" xfId="658"/>
    <cellStyle name="Dollar[1]" xfId="659"/>
    <cellStyle name="Dollar[2]" xfId="660"/>
    <cellStyle name="Dollar1" xfId="661"/>
    <cellStyle name="Dollar1Blue" xfId="662"/>
    <cellStyle name="Dollar2" xfId="663"/>
    <cellStyle name="Dotted Line" xfId="664"/>
    <cellStyle name="Double Accounting" xfId="665"/>
    <cellStyle name="dp*Accent" xfId="666"/>
    <cellStyle name="dp*ChartSubTitle" xfId="667"/>
    <cellStyle name="dp*ChartTitle" xfId="668"/>
    <cellStyle name="dp*ColumnHeading1" xfId="669"/>
    <cellStyle name="dp*ColumnHeading2" xfId="670"/>
    <cellStyle name="dp*ColumnHeadingDate" xfId="671"/>
    <cellStyle name="dp*FiscalDate" xfId="672"/>
    <cellStyle name="dp*Footnote" xfId="673"/>
    <cellStyle name="dp*Information" xfId="674"/>
    <cellStyle name="dp*LabelItalics" xfId="675"/>
    <cellStyle name="dp*LabelItalicsLineAbove" xfId="676"/>
    <cellStyle name="dp*LabelLine" xfId="677"/>
    <cellStyle name="dp*Labels" xfId="678"/>
    <cellStyle name="dp*Normal" xfId="679"/>
    <cellStyle name="dp*NormalCurrency1Dec." xfId="680"/>
    <cellStyle name="dp*NormalCurrency2Dec." xfId="681"/>
    <cellStyle name="dp*Number%Italics" xfId="682"/>
    <cellStyle name="dp*Number%ItalicsLineAbove" xfId="683"/>
    <cellStyle name="dp*NumberCurrencyLine" xfId="684"/>
    <cellStyle name="dp*NumberGeneral" xfId="685"/>
    <cellStyle name="dp*NumberGeneral2Dec." xfId="686"/>
    <cellStyle name="dp*NumberLine" xfId="687"/>
    <cellStyle name="dp*NumberLineEPS" xfId="688"/>
    <cellStyle name="dp*NumberSpecial" xfId="689"/>
    <cellStyle name="dp*RatioX" xfId="690"/>
    <cellStyle name="dp*SeriesName" xfId="691"/>
    <cellStyle name="dp*SheetSubTitle" xfId="692"/>
    <cellStyle name="dp*SheetTitle" xfId="693"/>
    <cellStyle name="dp*SubTitle" xfId="694"/>
    <cellStyle name="dp*ThickLineAbove" xfId="695"/>
    <cellStyle name="dp*ThickLineBelow" xfId="696"/>
    <cellStyle name="dp*ThinLineAbove" xfId="697"/>
    <cellStyle name="dp*ThinLineBelow" xfId="698"/>
    <cellStyle name="dp*XAxisTitle" xfId="699"/>
    <cellStyle name="dp*Y2AxisTitle" xfId="700"/>
    <cellStyle name="dp*YAxisTitle" xfId="701"/>
    <cellStyle name="Dziesiętny [0]_6455 Deferred taxation-PAS &amp; USGAAP" xfId="702"/>
    <cellStyle name="Dziesiętny_6455 Deferred taxation-PAS &amp; USGAAP" xfId="703"/>
    <cellStyle name="Encabez1" xfId="704"/>
    <cellStyle name="Encabez2" xfId="705"/>
    <cellStyle name="Enter Currency (0)" xfId="706"/>
    <cellStyle name="Entered" xfId="707"/>
    <cellStyle name="Euro" xfId="708"/>
    <cellStyle name="Explanatory Text 10" xfId="709"/>
    <cellStyle name="Explanatory Text 11" xfId="710"/>
    <cellStyle name="Explanatory Text 12" xfId="711"/>
    <cellStyle name="Explanatory Text 13" xfId="712"/>
    <cellStyle name="Explanatory Text 14" xfId="713"/>
    <cellStyle name="Explanatory Text 15" xfId="714"/>
    <cellStyle name="Explanatory Text 2" xfId="715"/>
    <cellStyle name="Explanatory Text 3" xfId="716"/>
    <cellStyle name="Explanatory Text 4" xfId="717"/>
    <cellStyle name="Explanatory Text 5" xfId="718"/>
    <cellStyle name="Explanatory Text 6" xfId="719"/>
    <cellStyle name="Explanatory Text 7" xfId="720"/>
    <cellStyle name="Explanatory Text 8" xfId="721"/>
    <cellStyle name="Explanatory Text 9" xfId="722"/>
    <cellStyle name="F2" xfId="723"/>
    <cellStyle name="F3" xfId="724"/>
    <cellStyle name="F4" xfId="725"/>
    <cellStyle name="F5" xfId="726"/>
    <cellStyle name="F6" xfId="727"/>
    <cellStyle name="F7" xfId="728"/>
    <cellStyle name="F8" xfId="729"/>
    <cellStyle name="Ficha" xfId="730"/>
    <cellStyle name="Fijo" xfId="731"/>
    <cellStyle name="Financiero" xfId="732"/>
    <cellStyle name="Fixed" xfId="733"/>
    <cellStyle name="Footnote" xfId="734"/>
    <cellStyle name="fundoamarelo" xfId="735"/>
    <cellStyle name="fundoazul" xfId="736"/>
    <cellStyle name="fundocinza" xfId="737"/>
    <cellStyle name="fundodeentrada" xfId="738"/>
    <cellStyle name="fundoentrada" xfId="739"/>
    <cellStyle name="Geral" xfId="740"/>
    <cellStyle name="Global" xfId="741"/>
    <cellStyle name="Good 10" xfId="742"/>
    <cellStyle name="Good 11" xfId="743"/>
    <cellStyle name="Good 12" xfId="744"/>
    <cellStyle name="Good 13" xfId="745"/>
    <cellStyle name="Good 14" xfId="746"/>
    <cellStyle name="Good 15" xfId="747"/>
    <cellStyle name="Good 2" xfId="748"/>
    <cellStyle name="Good 3" xfId="749"/>
    <cellStyle name="Good 4" xfId="750"/>
    <cellStyle name="Good 5" xfId="751"/>
    <cellStyle name="Good 6" xfId="752"/>
    <cellStyle name="Good 7" xfId="753"/>
    <cellStyle name="Good 8" xfId="754"/>
    <cellStyle name="Good 9" xfId="755"/>
    <cellStyle name="Grey" xfId="756"/>
    <cellStyle name="Grupo" xfId="757"/>
    <cellStyle name="Hard Percent" xfId="758"/>
    <cellStyle name="Header" xfId="759"/>
    <cellStyle name="Header1" xfId="760"/>
    <cellStyle name="Header2" xfId="761"/>
    <cellStyle name="Heading" xfId="762"/>
    <cellStyle name="Heading 1 10" xfId="763"/>
    <cellStyle name="Heading 1 11" xfId="764"/>
    <cellStyle name="Heading 1 12" xfId="765"/>
    <cellStyle name="Heading 1 13" xfId="766"/>
    <cellStyle name="Heading 1 14" xfId="767"/>
    <cellStyle name="Heading 1 15" xfId="768"/>
    <cellStyle name="Heading 1 2" xfId="769"/>
    <cellStyle name="Heading 1 3" xfId="770"/>
    <cellStyle name="Heading 1 4" xfId="771"/>
    <cellStyle name="Heading 1 5" xfId="772"/>
    <cellStyle name="Heading 1 6" xfId="773"/>
    <cellStyle name="Heading 1 7" xfId="774"/>
    <cellStyle name="Heading 1 8" xfId="775"/>
    <cellStyle name="Heading 1 9" xfId="776"/>
    <cellStyle name="Heading 2 10" xfId="777"/>
    <cellStyle name="Heading 2 11" xfId="778"/>
    <cellStyle name="Heading 2 12" xfId="779"/>
    <cellStyle name="Heading 2 13" xfId="780"/>
    <cellStyle name="Heading 2 14" xfId="781"/>
    <cellStyle name="Heading 2 15" xfId="782"/>
    <cellStyle name="Heading 2 2" xfId="783"/>
    <cellStyle name="Heading 2 3" xfId="784"/>
    <cellStyle name="Heading 2 4" xfId="785"/>
    <cellStyle name="Heading 2 5" xfId="786"/>
    <cellStyle name="Heading 2 6" xfId="787"/>
    <cellStyle name="Heading 2 7" xfId="788"/>
    <cellStyle name="Heading 2 8" xfId="789"/>
    <cellStyle name="Heading 2 9" xfId="790"/>
    <cellStyle name="Heading 3 10" xfId="791"/>
    <cellStyle name="Heading 3 11" xfId="792"/>
    <cellStyle name="Heading 3 12" xfId="793"/>
    <cellStyle name="Heading 3 13" xfId="794"/>
    <cellStyle name="Heading 3 14" xfId="795"/>
    <cellStyle name="Heading 3 15" xfId="796"/>
    <cellStyle name="Heading 3 2" xfId="797"/>
    <cellStyle name="Heading 3 3" xfId="798"/>
    <cellStyle name="Heading 3 4" xfId="799"/>
    <cellStyle name="Heading 3 5" xfId="800"/>
    <cellStyle name="Heading 3 6" xfId="801"/>
    <cellStyle name="Heading 3 7" xfId="802"/>
    <cellStyle name="Heading 3 8" xfId="803"/>
    <cellStyle name="Heading 3 9" xfId="804"/>
    <cellStyle name="Heading 4 10" xfId="805"/>
    <cellStyle name="Heading 4 11" xfId="806"/>
    <cellStyle name="Heading 4 12" xfId="807"/>
    <cellStyle name="Heading 4 13" xfId="808"/>
    <cellStyle name="Heading 4 14" xfId="809"/>
    <cellStyle name="Heading 4 15" xfId="810"/>
    <cellStyle name="Heading 4 2" xfId="811"/>
    <cellStyle name="Heading 4 3" xfId="812"/>
    <cellStyle name="Heading 4 4" xfId="813"/>
    <cellStyle name="Heading 4 5" xfId="814"/>
    <cellStyle name="Heading 4 6" xfId="815"/>
    <cellStyle name="Heading 4 7" xfId="816"/>
    <cellStyle name="Heading 4 8" xfId="817"/>
    <cellStyle name="Heading 4 9" xfId="818"/>
    <cellStyle name="Heading1" xfId="819"/>
    <cellStyle name="Heading2" xfId="820"/>
    <cellStyle name="HeadingS" xfId="821"/>
    <cellStyle name="Hiperłącze_Arkusz2" xfId="822"/>
    <cellStyle name="inc/dec" xfId="823"/>
    <cellStyle name="Indefinido" xfId="824"/>
    <cellStyle name="IndentItalics" xfId="825"/>
    <cellStyle name="indice" xfId="826"/>
    <cellStyle name="Input [yellow]" xfId="827"/>
    <cellStyle name="Input 10" xfId="828"/>
    <cellStyle name="Input 11" xfId="829"/>
    <cellStyle name="Input 12" xfId="830"/>
    <cellStyle name="Input 13" xfId="831"/>
    <cellStyle name="Input 14" xfId="832"/>
    <cellStyle name="Input 15" xfId="833"/>
    <cellStyle name="Input 2" xfId="834"/>
    <cellStyle name="Input 3" xfId="835"/>
    <cellStyle name="Input 4" xfId="836"/>
    <cellStyle name="Input 5" xfId="837"/>
    <cellStyle name="Input 6" xfId="838"/>
    <cellStyle name="Input 7" xfId="839"/>
    <cellStyle name="Input 8" xfId="840"/>
    <cellStyle name="Input 9" xfId="841"/>
    <cellStyle name="Input Cells" xfId="842"/>
    <cellStyle name="KP_Normal" xfId="843"/>
    <cellStyle name="Labels" xfId="844"/>
    <cellStyle name="Lable8Left" xfId="845"/>
    <cellStyle name="Limpo" xfId="846"/>
    <cellStyle name="Link" xfId="847"/>
    <cellStyle name="Link Currency (0)" xfId="848"/>
    <cellStyle name="Linked Cell 10" xfId="849"/>
    <cellStyle name="Linked Cell 11" xfId="850"/>
    <cellStyle name="Linked Cell 12" xfId="851"/>
    <cellStyle name="Linked Cell 13" xfId="852"/>
    <cellStyle name="Linked Cell 14" xfId="853"/>
    <cellStyle name="Linked Cell 15" xfId="854"/>
    <cellStyle name="Linked Cell 2" xfId="855"/>
    <cellStyle name="Linked Cell 3" xfId="856"/>
    <cellStyle name="Linked Cell 4" xfId="857"/>
    <cellStyle name="Linked Cell 5" xfId="858"/>
    <cellStyle name="Linked Cell 6" xfId="859"/>
    <cellStyle name="Linked Cell 7" xfId="860"/>
    <cellStyle name="Linked Cell 8" xfId="861"/>
    <cellStyle name="Linked Cell 9" xfId="862"/>
    <cellStyle name="Linked Cells" xfId="863"/>
    <cellStyle name="MatrizDados" xfId="864"/>
    <cellStyle name="Meses" xfId="865"/>
    <cellStyle name="Millares_Efecto EDERSA" xfId="866"/>
    <cellStyle name="Milliers [0]_!!!GO" xfId="867"/>
    <cellStyle name="Milliers_!!!GO" xfId="868"/>
    <cellStyle name="Moeda [0]_BPATRde" xfId="869"/>
    <cellStyle name="Moeda_BPATRde" xfId="870"/>
    <cellStyle name="Monétaire [0]_!!!GO" xfId="871"/>
    <cellStyle name="Monétaire_!!!GO" xfId="872"/>
    <cellStyle name="Monetario" xfId="873"/>
    <cellStyle name="movimentação" xfId="874"/>
    <cellStyle name="MSectionHeadings" xfId="875"/>
    <cellStyle name="multiple" xfId="876"/>
    <cellStyle name="multiple [0]" xfId="877"/>
    <cellStyle name="multiple [1]" xfId="878"/>
    <cellStyle name="Multiple[1]" xfId="879"/>
    <cellStyle name="Multiple_Purchase Accounting Impact to Net Income 8.26.05 VDG" xfId="880"/>
    <cellStyle name="Neutral 10" xfId="881"/>
    <cellStyle name="Neutral 11" xfId="882"/>
    <cellStyle name="Neutral 12" xfId="883"/>
    <cellStyle name="Neutral 13" xfId="884"/>
    <cellStyle name="Neutral 14" xfId="885"/>
    <cellStyle name="Neutral 15" xfId="886"/>
    <cellStyle name="Neutral 2" xfId="887"/>
    <cellStyle name="Neutral 3" xfId="888"/>
    <cellStyle name="Neutral 4" xfId="889"/>
    <cellStyle name="Neutral 5" xfId="890"/>
    <cellStyle name="Neutral 6" xfId="891"/>
    <cellStyle name="Neutral 7" xfId="892"/>
    <cellStyle name="Neutral 8" xfId="893"/>
    <cellStyle name="Neutral 9" xfId="894"/>
    <cellStyle name="no dec" xfId="895"/>
    <cellStyle name="No-definido" xfId="896"/>
    <cellStyle name="none" xfId="897"/>
    <cellStyle name="Normal" xfId="0" builtinId="0"/>
    <cellStyle name="Normal - Style1" xfId="898"/>
    <cellStyle name="Normal (%)" xfId="899"/>
    <cellStyle name="Normal (No)" xfId="900"/>
    <cellStyle name="Normal 10" xfId="901"/>
    <cellStyle name="Normal 10 2" xfId="902"/>
    <cellStyle name="Normal 11" xfId="903"/>
    <cellStyle name="Normal 12" xfId="904"/>
    <cellStyle name="Normal 13" xfId="905"/>
    <cellStyle name="Normal 14" xfId="906"/>
    <cellStyle name="Normal 15" xfId="907"/>
    <cellStyle name="Normal 16" xfId="908"/>
    <cellStyle name="Normal 17" xfId="909"/>
    <cellStyle name="Normal 18" xfId="910"/>
    <cellStyle name="Normal 19" xfId="911"/>
    <cellStyle name="Normal 2" xfId="912"/>
    <cellStyle name="Normal 2 10" xfId="913"/>
    <cellStyle name="Normal 2 11" xfId="914"/>
    <cellStyle name="Normal 2 12" xfId="915"/>
    <cellStyle name="Normal 2 13" xfId="916"/>
    <cellStyle name="Normal 2 14" xfId="917"/>
    <cellStyle name="Normal 2 15" xfId="918"/>
    <cellStyle name="Normal 2 16" xfId="919"/>
    <cellStyle name="Normal 2 17" xfId="920"/>
    <cellStyle name="Normal 2 18" xfId="921"/>
    <cellStyle name="Normal 2 19" xfId="922"/>
    <cellStyle name="Normal 2 2" xfId="923"/>
    <cellStyle name="Normal 2 2 2" xfId="924"/>
    <cellStyle name="Normal 2 20" xfId="925"/>
    <cellStyle name="Normal 2 21" xfId="926"/>
    <cellStyle name="Normal 2 22" xfId="927"/>
    <cellStyle name="Normal 2 23" xfId="928"/>
    <cellStyle name="Normal 2 24" xfId="929"/>
    <cellStyle name="Normal 2 25" xfId="930"/>
    <cellStyle name="Normal 2 26" xfId="931"/>
    <cellStyle name="Normal 2 27" xfId="932"/>
    <cellStyle name="Normal 2 28" xfId="933"/>
    <cellStyle name="Normal 2 29" xfId="934"/>
    <cellStyle name="Normal 2 3" xfId="935"/>
    <cellStyle name="Normal 2 30" xfId="936"/>
    <cellStyle name="Normal 2 31" xfId="937"/>
    <cellStyle name="Normal 2 32" xfId="938"/>
    <cellStyle name="Normal 2 33" xfId="939"/>
    <cellStyle name="Normal 2 34" xfId="940"/>
    <cellStyle name="Normal 2 35" xfId="941"/>
    <cellStyle name="Normal 2 36" xfId="942"/>
    <cellStyle name="Normal 2 37" xfId="943"/>
    <cellStyle name="Normal 2 38" xfId="944"/>
    <cellStyle name="Normal 2 39" xfId="945"/>
    <cellStyle name="Normal 2 4" xfId="946"/>
    <cellStyle name="Normal 2 40" xfId="947"/>
    <cellStyle name="Normal 2 41" xfId="948"/>
    <cellStyle name="Normal 2 42" xfId="949"/>
    <cellStyle name="Normal 2 43" xfId="950"/>
    <cellStyle name="Normal 2 44" xfId="951"/>
    <cellStyle name="Normal 2 45" xfId="952"/>
    <cellStyle name="Normal 2 46" xfId="953"/>
    <cellStyle name="Normal 2 47" xfId="954"/>
    <cellStyle name="Normal 2 48" xfId="955"/>
    <cellStyle name="Normal 2 49" xfId="956"/>
    <cellStyle name="Normal 2 5" xfId="957"/>
    <cellStyle name="Normal 2 50" xfId="958"/>
    <cellStyle name="Normal 2 51" xfId="959"/>
    <cellStyle name="Normal 2 52" xfId="960"/>
    <cellStyle name="Normal 2 53" xfId="961"/>
    <cellStyle name="Normal 2 54" xfId="962"/>
    <cellStyle name="Normal 2 55" xfId="963"/>
    <cellStyle name="Normal 2 56" xfId="964"/>
    <cellStyle name="Normal 2 57" xfId="965"/>
    <cellStyle name="Normal 2 58" xfId="966"/>
    <cellStyle name="Normal 2 59" xfId="967"/>
    <cellStyle name="Normal 2 6" xfId="968"/>
    <cellStyle name="Normal 2 60" xfId="969"/>
    <cellStyle name="Normal 2 61" xfId="970"/>
    <cellStyle name="Normal 2 62" xfId="971"/>
    <cellStyle name="Normal 2 63" xfId="972"/>
    <cellStyle name="Normal 2 64" xfId="973"/>
    <cellStyle name="Normal 2 65" xfId="974"/>
    <cellStyle name="Normal 2 66" xfId="975"/>
    <cellStyle name="Normal 2 67" xfId="976"/>
    <cellStyle name="Normal 2 68" xfId="977"/>
    <cellStyle name="Normal 2 69" xfId="978"/>
    <cellStyle name="Normal 2 7" xfId="979"/>
    <cellStyle name="Normal 2 70" xfId="980"/>
    <cellStyle name="Normal 2 8" xfId="981"/>
    <cellStyle name="Normal 2 9" xfId="982"/>
    <cellStyle name="Normal 20" xfId="983"/>
    <cellStyle name="Normal 21" xfId="984"/>
    <cellStyle name="Normal 22" xfId="985"/>
    <cellStyle name="Normal 23" xfId="986"/>
    <cellStyle name="Normal 24" xfId="987"/>
    <cellStyle name="Normal 25" xfId="988"/>
    <cellStyle name="Normal 26" xfId="989"/>
    <cellStyle name="Normal 27" xfId="990"/>
    <cellStyle name="Normal 28" xfId="991"/>
    <cellStyle name="Normal 29" xfId="992"/>
    <cellStyle name="Normal 3" xfId="993"/>
    <cellStyle name="Normal 3 10" xfId="994"/>
    <cellStyle name="Normal 3 11" xfId="995"/>
    <cellStyle name="Normal 3 12" xfId="996"/>
    <cellStyle name="Normal 3 13" xfId="997"/>
    <cellStyle name="Normal 3 14" xfId="998"/>
    <cellStyle name="Normal 3 15" xfId="999"/>
    <cellStyle name="Normal 3 16" xfId="1000"/>
    <cellStyle name="Normal 3 17" xfId="1001"/>
    <cellStyle name="Normal 3 18" xfId="1002"/>
    <cellStyle name="Normal 3 19" xfId="1003"/>
    <cellStyle name="Normal 3 2" xfId="1004"/>
    <cellStyle name="Normal 3 20" xfId="1005"/>
    <cellStyle name="Normal 3 21" xfId="1006"/>
    <cellStyle name="Normal 3 22" xfId="1007"/>
    <cellStyle name="Normal 3 23" xfId="1008"/>
    <cellStyle name="Normal 3 24" xfId="1009"/>
    <cellStyle name="Normal 3 25" xfId="1010"/>
    <cellStyle name="Normal 3 26" xfId="1011"/>
    <cellStyle name="Normal 3 27" xfId="1012"/>
    <cellStyle name="Normal 3 28" xfId="1013"/>
    <cellStyle name="Normal 3 29" xfId="1014"/>
    <cellStyle name="Normal 3 3" xfId="1015"/>
    <cellStyle name="Normal 3 4" xfId="1016"/>
    <cellStyle name="Normal 3 5" xfId="1017"/>
    <cellStyle name="Normal 3 6" xfId="1018"/>
    <cellStyle name="Normal 3 7" xfId="1019"/>
    <cellStyle name="Normal 3 8" xfId="1020"/>
    <cellStyle name="Normal 3 9" xfId="1021"/>
    <cellStyle name="Normal 30" xfId="1022"/>
    <cellStyle name="Normal 31" xfId="1023"/>
    <cellStyle name="Normal 31 2" xfId="1024"/>
    <cellStyle name="Normal 32" xfId="1025"/>
    <cellStyle name="Normal 32 2" xfId="1026"/>
    <cellStyle name="Normal 33" xfId="1027"/>
    <cellStyle name="Normal 34" xfId="1028"/>
    <cellStyle name="Normal 35" xfId="1029"/>
    <cellStyle name="Normal 36" xfId="1372"/>
    <cellStyle name="Normal 4" xfId="1030"/>
    <cellStyle name="Normal 4 2" xfId="1031"/>
    <cellStyle name="Normal 4 3" xfId="1032"/>
    <cellStyle name="Normal 4 4" xfId="1033"/>
    <cellStyle name="Normal 4 5" xfId="1034"/>
    <cellStyle name="Normal 5" xfId="1035"/>
    <cellStyle name="Normal 5 2" xfId="1036"/>
    <cellStyle name="Normal 5_PPL UOP 481(a) Summary LOWER BOUND (6-5-09)" xfId="1037"/>
    <cellStyle name="Normal 6" xfId="1038"/>
    <cellStyle name="Normal 7" xfId="1039"/>
    <cellStyle name="Normal 7 2" xfId="1040"/>
    <cellStyle name="Normal 8" xfId="1041"/>
    <cellStyle name="Normal 9" xfId="1042"/>
    <cellStyle name="normal1" xfId="1043"/>
    <cellStyle name="NormalNumber%" xfId="1044"/>
    <cellStyle name="Normalny_11.Receivables" xfId="1045"/>
    <cellStyle name="Note 10" xfId="1046"/>
    <cellStyle name="Note 11" xfId="1047"/>
    <cellStyle name="Note 12" xfId="1048"/>
    <cellStyle name="Note 13" xfId="1049"/>
    <cellStyle name="Note 14" xfId="1050"/>
    <cellStyle name="Note 15" xfId="1051"/>
    <cellStyle name="Note 2" xfId="1052"/>
    <cellStyle name="Note 3" xfId="1053"/>
    <cellStyle name="Note 4" xfId="1054"/>
    <cellStyle name="Note 5" xfId="1055"/>
    <cellStyle name="Note 6" xfId="1056"/>
    <cellStyle name="Note 7" xfId="1057"/>
    <cellStyle name="Note 8" xfId="1058"/>
    <cellStyle name="Note 9" xfId="1059"/>
    <cellStyle name="Num_Normal" xfId="1060"/>
    <cellStyle name="Num0Un" xfId="1061"/>
    <cellStyle name="Num1" xfId="1062"/>
    <cellStyle name="Num1Blue" xfId="1063"/>
    <cellStyle name="Num2" xfId="1064"/>
    <cellStyle name="Num2Un" xfId="1065"/>
    <cellStyle name="Odwiedzone hiperłącze_Bud_03_forecast_1" xfId="1066"/>
    <cellStyle name="Œ…‹æØ‚è [0.00]_!!!GO" xfId="1067"/>
    <cellStyle name="Œ…‹æØ‚è_!!!GO" xfId="1068"/>
    <cellStyle name="OSW_ColumnLabels" xfId="1069"/>
    <cellStyle name="Output 10" xfId="1070"/>
    <cellStyle name="Output 11" xfId="1071"/>
    <cellStyle name="Output 12" xfId="1072"/>
    <cellStyle name="Output 13" xfId="1073"/>
    <cellStyle name="Output 14" xfId="1074"/>
    <cellStyle name="Output 15" xfId="1075"/>
    <cellStyle name="Output 2" xfId="1076"/>
    <cellStyle name="Output 3" xfId="1077"/>
    <cellStyle name="Output 4" xfId="1078"/>
    <cellStyle name="Output 5" xfId="1079"/>
    <cellStyle name="Output 6" xfId="1080"/>
    <cellStyle name="Output 7" xfId="1081"/>
    <cellStyle name="Output 8" xfId="1082"/>
    <cellStyle name="Output 9" xfId="1083"/>
    <cellStyle name="Output Amounts" xfId="1084"/>
    <cellStyle name="Output Column Headings" xfId="1085"/>
    <cellStyle name="Output Line Items" xfId="1086"/>
    <cellStyle name="Output Report Heading" xfId="1087"/>
    <cellStyle name="Output Report Title" xfId="1088"/>
    <cellStyle name="Page Heading" xfId="1089"/>
    <cellStyle name="Page Number" xfId="1090"/>
    <cellStyle name="PB Table Heading" xfId="1091"/>
    <cellStyle name="PB Table Highlight1" xfId="1092"/>
    <cellStyle name="PB Table Highlight2" xfId="1093"/>
    <cellStyle name="PB Table Highlight3" xfId="1094"/>
    <cellStyle name="PB Table Standard Row" xfId="1095"/>
    <cellStyle name="PB Table Subtotal Row" xfId="1096"/>
    <cellStyle name="PB Table Total Row" xfId="1097"/>
    <cellStyle name="Pence" xfId="1098"/>
    <cellStyle name="per.style" xfId="1099"/>
    <cellStyle name="Perc1" xfId="1100"/>
    <cellStyle name="Percent" xfId="2" builtinId="5"/>
    <cellStyle name="Percent (0)" xfId="1101"/>
    <cellStyle name="Percent [2]" xfId="1102"/>
    <cellStyle name="Percent 10" xfId="1103"/>
    <cellStyle name="Percent 11" xfId="1104"/>
    <cellStyle name="Percent 12" xfId="1105"/>
    <cellStyle name="Percent 13" xfId="1106"/>
    <cellStyle name="Percent 14" xfId="1107"/>
    <cellStyle name="Percent 15" xfId="1108"/>
    <cellStyle name="Percent 16" xfId="1109"/>
    <cellStyle name="Percent 17" xfId="1110"/>
    <cellStyle name="Percent 18" xfId="1111"/>
    <cellStyle name="Percent 19" xfId="1112"/>
    <cellStyle name="Percent 2" xfId="1113"/>
    <cellStyle name="Percent 2 2" xfId="1114"/>
    <cellStyle name="Percent 20" xfId="1115"/>
    <cellStyle name="Percent 21" xfId="1116"/>
    <cellStyle name="Percent 3" xfId="1117"/>
    <cellStyle name="Percent 3 2" xfId="1118"/>
    <cellStyle name="Percent 3 3" xfId="1119"/>
    <cellStyle name="Percent 3 4" xfId="1120"/>
    <cellStyle name="Percent 4" xfId="1121"/>
    <cellStyle name="Percent 4 2" xfId="1122"/>
    <cellStyle name="Percent 4 3" xfId="1123"/>
    <cellStyle name="Percent 4 4" xfId="1124"/>
    <cellStyle name="Percent 5" xfId="1125"/>
    <cellStyle name="Percent 6" xfId="1126"/>
    <cellStyle name="Percent 7" xfId="1127"/>
    <cellStyle name="Percent 8" xfId="1128"/>
    <cellStyle name="Percent 9" xfId="1129"/>
    <cellStyle name="Percent Comma" xfId="1130"/>
    <cellStyle name="Percent Hard" xfId="1131"/>
    <cellStyle name="Percent[2]" xfId="1132"/>
    <cellStyle name="Percent[3]" xfId="1133"/>
    <cellStyle name="Percent1" xfId="1134"/>
    <cellStyle name="Percent1Blue" xfId="1135"/>
    <cellStyle name="Percent2" xfId="1136"/>
    <cellStyle name="Percent2Blue" xfId="1137"/>
    <cellStyle name="Percentage [0]" xfId="1138"/>
    <cellStyle name="Percentage [1]" xfId="1139"/>
    <cellStyle name="Percentage [2]" xfId="1140"/>
    <cellStyle name="Percentual" xfId="1141"/>
    <cellStyle name="Percentual[2]" xfId="1142"/>
    <cellStyle name="Porcentaje" xfId="1143"/>
    <cellStyle name="Pounds [0]" xfId="1144"/>
    <cellStyle name="Pounds [1]" xfId="1145"/>
    <cellStyle name="Pounds [2]" xfId="1146"/>
    <cellStyle name="Premissas" xfId="1147"/>
    <cellStyle name="PrePop Currency (0)" xfId="1148"/>
    <cellStyle name="Price" xfId="1149"/>
    <cellStyle name="PriceUn" xfId="1150"/>
    <cellStyle name="pricing" xfId="1151"/>
    <cellStyle name="Produtos" xfId="1152"/>
    <cellStyle name="Projeções" xfId="1153"/>
    <cellStyle name="PSChar" xfId="1154"/>
    <cellStyle name="PSChar 10" xfId="1155"/>
    <cellStyle name="PSChar 10 2" xfId="1156"/>
    <cellStyle name="PSChar 11" xfId="1157"/>
    <cellStyle name="PSChar 11 2" xfId="1158"/>
    <cellStyle name="PSChar 12" xfId="1159"/>
    <cellStyle name="PSChar 12 2" xfId="1160"/>
    <cellStyle name="PSChar 2" xfId="1161"/>
    <cellStyle name="PSChar 2 2" xfId="1162"/>
    <cellStyle name="PSChar 3" xfId="1163"/>
    <cellStyle name="PSChar 3 2" xfId="1164"/>
    <cellStyle name="PSChar 4" xfId="1165"/>
    <cellStyle name="PSChar 4 2" xfId="1166"/>
    <cellStyle name="PSChar 5" xfId="1167"/>
    <cellStyle name="PSChar 5 2" xfId="1168"/>
    <cellStyle name="PSChar 6" xfId="1169"/>
    <cellStyle name="PSChar 6 2" xfId="1170"/>
    <cellStyle name="PSChar 7" xfId="1171"/>
    <cellStyle name="PSChar 7 2" xfId="1172"/>
    <cellStyle name="PSChar 8" xfId="1173"/>
    <cellStyle name="PSChar 8 2" xfId="1174"/>
    <cellStyle name="PSChar 9" xfId="1175"/>
    <cellStyle name="PSChar 9 2" xfId="1176"/>
    <cellStyle name="PSDate" xfId="1177"/>
    <cellStyle name="PSDec" xfId="1178"/>
    <cellStyle name="PSHeading" xfId="1179"/>
    <cellStyle name="PSHeading 10" xfId="1180"/>
    <cellStyle name="PSHeading 10 2" xfId="1181"/>
    <cellStyle name="PSHeading 11" xfId="1182"/>
    <cellStyle name="PSHeading 11 2" xfId="1183"/>
    <cellStyle name="PSHeading 12" xfId="1184"/>
    <cellStyle name="PSHeading 12 2" xfId="1185"/>
    <cellStyle name="PSHeading 2" xfId="1186"/>
    <cellStyle name="PSHeading 2 2" xfId="1187"/>
    <cellStyle name="PSHeading 3" xfId="1188"/>
    <cellStyle name="PSHeading 3 2" xfId="1189"/>
    <cellStyle name="PSHeading 4" xfId="1190"/>
    <cellStyle name="PSHeading 4 2" xfId="1191"/>
    <cellStyle name="PSHeading 5" xfId="1192"/>
    <cellStyle name="PSHeading 5 2" xfId="1193"/>
    <cellStyle name="PSHeading 6" xfId="1194"/>
    <cellStyle name="PSHeading 6 2" xfId="1195"/>
    <cellStyle name="PSHeading 7" xfId="1196"/>
    <cellStyle name="PSHeading 7 2" xfId="1197"/>
    <cellStyle name="PSHeading 8" xfId="1198"/>
    <cellStyle name="PSHeading 8 2" xfId="1199"/>
    <cellStyle name="PSHeading 9" xfId="1200"/>
    <cellStyle name="PSHeading 9 2" xfId="1201"/>
    <cellStyle name="PSHeading_PSEG 2010 TD Repairs_10-5-11" xfId="1202"/>
    <cellStyle name="PSInt" xfId="1203"/>
    <cellStyle name="PSSpacer" xfId="1204"/>
    <cellStyle name="Quantidade" xfId="1205"/>
    <cellStyle name="QuantidadeSaldo" xfId="1206"/>
    <cellStyle name="QuantidadeSaldo1" xfId="1207"/>
    <cellStyle name="rate" xfId="1208"/>
    <cellStyle name="Ratio" xfId="1209"/>
    <cellStyle name="Ratio Comma" xfId="1210"/>
    <cellStyle name="Ratio_Private" xfId="1211"/>
    <cellStyle name="RevList" xfId="1212"/>
    <cellStyle name="RM" xfId="1213"/>
    <cellStyle name="rodape" xfId="1214"/>
    <cellStyle name="Saldo" xfId="1215"/>
    <cellStyle name="SAPBEXaggData" xfId="1216"/>
    <cellStyle name="SAPBEXaggDataEmph" xfId="1217"/>
    <cellStyle name="SAPBEXaggItem" xfId="1218"/>
    <cellStyle name="SAPBEXaggItemX" xfId="1219"/>
    <cellStyle name="SAPBEXchaText" xfId="1220"/>
    <cellStyle name="SAPBEXexcBad7" xfId="1221"/>
    <cellStyle name="SAPBEXexcBad8" xfId="1222"/>
    <cellStyle name="SAPBEXexcBad9" xfId="1223"/>
    <cellStyle name="SAPBEXexcCritical4" xfId="1224"/>
    <cellStyle name="SAPBEXexcCritical5" xfId="1225"/>
    <cellStyle name="SAPBEXexcCritical6" xfId="1226"/>
    <cellStyle name="SAPBEXexcGood1" xfId="1227"/>
    <cellStyle name="SAPBEXexcGood2" xfId="1228"/>
    <cellStyle name="SAPBEXexcGood3" xfId="1229"/>
    <cellStyle name="SAPBEXfilterDrill" xfId="1230"/>
    <cellStyle name="SAPBEXfilterItem" xfId="1231"/>
    <cellStyle name="SAPBEXfilterText" xfId="1232"/>
    <cellStyle name="SAPBEXformats" xfId="1233"/>
    <cellStyle name="SAPBEXheaderItem" xfId="1234"/>
    <cellStyle name="SAPBEXheaderText" xfId="1235"/>
    <cellStyle name="SAPBEXHLevel0" xfId="1236"/>
    <cellStyle name="SAPBEXHLevel0X" xfId="1237"/>
    <cellStyle name="SAPBEXHLevel1" xfId="1238"/>
    <cellStyle name="SAPBEXHLevel1X" xfId="1239"/>
    <cellStyle name="SAPBEXHLevel2" xfId="1240"/>
    <cellStyle name="SAPBEXHLevel2X" xfId="1241"/>
    <cellStyle name="SAPBEXHLevel3" xfId="1242"/>
    <cellStyle name="SAPBEXHLevel3X" xfId="1243"/>
    <cellStyle name="SAPBEXresData" xfId="1244"/>
    <cellStyle name="SAPBEXresDataEmph" xfId="1245"/>
    <cellStyle name="SAPBEXresItem" xfId="1246"/>
    <cellStyle name="SAPBEXresItemX" xfId="1247"/>
    <cellStyle name="SAPBEXstdData" xfId="1248"/>
    <cellStyle name="SAPBEXstdDataEmph" xfId="1249"/>
    <cellStyle name="SAPBEXstdItem" xfId="1250"/>
    <cellStyle name="SAPBEXstdItemX" xfId="1251"/>
    <cellStyle name="SAPBEXtitle" xfId="1252"/>
    <cellStyle name="SAPBEXundefined" xfId="1253"/>
    <cellStyle name="ScotchRule" xfId="1254"/>
    <cellStyle name="Section" xfId="1255"/>
    <cellStyle name="SectionTitle" xfId="1256"/>
    <cellStyle name="Separador de milhares [0]_BPATRde" xfId="1257"/>
    <cellStyle name="Separador de milhares_BPATRde" xfId="1258"/>
    <cellStyle name="Single Accounting" xfId="1259"/>
    <cellStyle name="ssubtitulo" xfId="1260"/>
    <cellStyle name="Standard_Jahr-2" xfId="1261"/>
    <cellStyle name="Stock Comma" xfId="1262"/>
    <cellStyle name="Stock Price" xfId="1263"/>
    <cellStyle name="Style 1" xfId="1264"/>
    <cellStyle name="Subtitle" xfId="1265"/>
    <cellStyle name="subtitulo" xfId="1266"/>
    <cellStyle name="Sub-Título" xfId="1267"/>
    <cellStyle name="SubTítulo1" xfId="1268"/>
    <cellStyle name="Subtotal" xfId="1269"/>
    <cellStyle name="Subtotal1" xfId="1270"/>
    <cellStyle name="Table Head" xfId="1271"/>
    <cellStyle name="Table Head Aligned" xfId="1272"/>
    <cellStyle name="Table Head Blue" xfId="1273"/>
    <cellStyle name="Table Head Green" xfId="1274"/>
    <cellStyle name="Table Text" xfId="1275"/>
    <cellStyle name="Table Title" xfId="1276"/>
    <cellStyle name="Table Units" xfId="1277"/>
    <cellStyle name="TableCenter" xfId="1278"/>
    <cellStyle name="TableFooter" xfId="1279"/>
    <cellStyle name="TableHeading" xfId="1280"/>
    <cellStyle name="TableIndent" xfId="1281"/>
    <cellStyle name="TableText" xfId="1282"/>
    <cellStyle name="TableTitle" xfId="1283"/>
    <cellStyle name="Test" xfId="1284"/>
    <cellStyle name="Text Indent A" xfId="1285"/>
    <cellStyle name="Text Indent B" xfId="1286"/>
    <cellStyle name="Tickmark" xfId="1287"/>
    <cellStyle name="Times 10" xfId="1288"/>
    <cellStyle name="Times 12" xfId="1289"/>
    <cellStyle name="Title 10" xfId="1290"/>
    <cellStyle name="Title 11" xfId="1291"/>
    <cellStyle name="Title 12" xfId="1292"/>
    <cellStyle name="Title 13" xfId="1293"/>
    <cellStyle name="Title 14" xfId="1294"/>
    <cellStyle name="Title 15" xfId="1295"/>
    <cellStyle name="Title 2" xfId="1296"/>
    <cellStyle name="Title 3" xfId="1297"/>
    <cellStyle name="Title 4" xfId="1298"/>
    <cellStyle name="Title 5" xfId="1299"/>
    <cellStyle name="Title 6" xfId="1300"/>
    <cellStyle name="Title 7" xfId="1301"/>
    <cellStyle name="Title 8" xfId="1302"/>
    <cellStyle name="Title 9" xfId="1303"/>
    <cellStyle name="Title10" xfId="1304"/>
    <cellStyle name="Title2" xfId="1305"/>
    <cellStyle name="Title8" xfId="1306"/>
    <cellStyle name="Title8Left" xfId="1307"/>
    <cellStyle name="TitleCenter" xfId="1308"/>
    <cellStyle name="titulo" xfId="1309"/>
    <cellStyle name="Título" xfId="1310"/>
    <cellStyle name="Título1" xfId="1311"/>
    <cellStyle name="Título2" xfId="1312"/>
    <cellStyle name="TituloJoia" xfId="1313"/>
    <cellStyle name="titulomov" xfId="1314"/>
    <cellStyle name="Titulos" xfId="1315"/>
    <cellStyle name="Titulos1" xfId="1316"/>
    <cellStyle name="TitulosP" xfId="1317"/>
    <cellStyle name="Todos" xfId="1318"/>
    <cellStyle name="Top Edge" xfId="1319"/>
    <cellStyle name="topline" xfId="1320"/>
    <cellStyle name="Totais LP" xfId="1321"/>
    <cellStyle name="Total 10" xfId="1322"/>
    <cellStyle name="Total 11" xfId="1323"/>
    <cellStyle name="Total 12" xfId="1324"/>
    <cellStyle name="Total 13" xfId="1325"/>
    <cellStyle name="Total 14" xfId="1326"/>
    <cellStyle name="Total 15" xfId="1327"/>
    <cellStyle name="Total 2" xfId="1328"/>
    <cellStyle name="Total 3" xfId="1329"/>
    <cellStyle name="Total 4" xfId="1330"/>
    <cellStyle name="Total 5" xfId="1331"/>
    <cellStyle name="Total 6" xfId="1332"/>
    <cellStyle name="Total 7" xfId="1333"/>
    <cellStyle name="Total 8" xfId="1334"/>
    <cellStyle name="Total 9" xfId="1335"/>
    <cellStyle name="Total Bold" xfId="1336"/>
    <cellStyle name="Total1" xfId="1337"/>
    <cellStyle name="totalbalan" xfId="1338"/>
    <cellStyle name="TransVal" xfId="1339"/>
    <cellStyle name="ubordinated Debt" xfId="1340"/>
    <cellStyle name="Undefined" xfId="1341"/>
    <cellStyle name="UNLocked" xfId="1342"/>
    <cellStyle name="Valores[2]" xfId="1343"/>
    <cellStyle name="Valores[4]" xfId="1344"/>
    <cellStyle name="ValoresSaldo[2]" xfId="1345"/>
    <cellStyle name="VariableName" xfId="1346"/>
    <cellStyle name="Währung_kst-bued.xls" xfId="1347"/>
    <cellStyle name="Walutowy [0]_6455 Deferred taxation-PAS &amp; USGAAP" xfId="1348"/>
    <cellStyle name="Walutowy_6455 Deferred taxation-PAS &amp; USGAAP" xfId="1349"/>
    <cellStyle name="Warning Text 10" xfId="1350"/>
    <cellStyle name="Warning Text 11" xfId="1351"/>
    <cellStyle name="Warning Text 12" xfId="1352"/>
    <cellStyle name="Warning Text 13" xfId="1353"/>
    <cellStyle name="Warning Text 14" xfId="1354"/>
    <cellStyle name="Warning Text 15" xfId="1355"/>
    <cellStyle name="Warning Text 2" xfId="1356"/>
    <cellStyle name="Warning Text 3" xfId="1357"/>
    <cellStyle name="Warning Text 4" xfId="1358"/>
    <cellStyle name="Warning Text 5" xfId="1359"/>
    <cellStyle name="Warning Text 6" xfId="1360"/>
    <cellStyle name="Warning Text 7" xfId="1361"/>
    <cellStyle name="Warning Text 8" xfId="1362"/>
    <cellStyle name="Warning Text 9" xfId="1363"/>
    <cellStyle name="Year" xfId="1364"/>
    <cellStyle name="Yen" xfId="1365"/>
    <cellStyle name="Yes/No" xfId="1366"/>
    <cellStyle name="콤마 [0]_laroux" xfId="1367"/>
    <cellStyle name="콤마_laroux" xfId="1368"/>
    <cellStyle name="통화 [0]_laroux" xfId="1369"/>
    <cellStyle name="통화_laroux" xfId="1370"/>
    <cellStyle name="표준_laroux" xfId="137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O54"/>
  <sheetViews>
    <sheetView showGridLines="0" tabSelected="1" zoomScale="70" zoomScaleNormal="70" zoomScaleSheetLayoutView="80" workbookViewId="0">
      <selection activeCell="B1" sqref="B1"/>
    </sheetView>
  </sheetViews>
  <sheetFormatPr defaultColWidth="8.7109375" defaultRowHeight="15"/>
  <cols>
    <col min="1" max="1" width="2.42578125" style="8" customWidth="1"/>
    <col min="2" max="2" width="54.5703125" style="8" bestFit="1" customWidth="1"/>
    <col min="3" max="10" width="14.5703125" style="8" customWidth="1"/>
    <col min="11" max="12" width="15.5703125" style="8" customWidth="1"/>
    <col min="13" max="13" width="21.140625" style="8" customWidth="1"/>
    <col min="14" max="14" width="1.42578125" style="8" customWidth="1"/>
    <col min="15" max="16384" width="8.7109375" style="8"/>
  </cols>
  <sheetData>
    <row r="1" spans="2:15" ht="18.75">
      <c r="B1" s="7" t="s">
        <v>43</v>
      </c>
      <c r="M1" s="9" t="s">
        <v>14</v>
      </c>
    </row>
    <row r="2" spans="2:15" ht="18.75">
      <c r="B2" s="10" t="s">
        <v>15</v>
      </c>
      <c r="M2" s="9" t="s">
        <v>16</v>
      </c>
    </row>
    <row r="3" spans="2:15" ht="15.75" thickBot="1">
      <c r="B3" s="11"/>
    </row>
    <row r="4" spans="2:15" ht="21.75" thickBot="1">
      <c r="C4" s="62" t="s">
        <v>52</v>
      </c>
      <c r="D4" s="63"/>
      <c r="E4" s="63"/>
      <c r="F4" s="63"/>
      <c r="G4" s="63"/>
      <c r="H4" s="63"/>
      <c r="I4" s="63"/>
      <c r="J4" s="63"/>
      <c r="K4" s="63"/>
      <c r="L4" s="63"/>
      <c r="M4" s="64"/>
    </row>
    <row r="5" spans="2:15" ht="19.5" thickBot="1">
      <c r="B5" s="12"/>
      <c r="C5" s="65" t="s">
        <v>37</v>
      </c>
      <c r="D5" s="66"/>
      <c r="E5" s="66"/>
      <c r="F5" s="66"/>
      <c r="G5" s="66"/>
      <c r="H5" s="66"/>
      <c r="I5" s="66"/>
      <c r="J5" s="67"/>
      <c r="K5" s="65" t="s">
        <v>45</v>
      </c>
      <c r="L5" s="66"/>
      <c r="M5" s="67"/>
    </row>
    <row r="6" spans="2:15" ht="75">
      <c r="B6" s="8" t="s">
        <v>13</v>
      </c>
      <c r="C6" s="13" t="s">
        <v>35</v>
      </c>
      <c r="D6" s="14" t="s">
        <v>18</v>
      </c>
      <c r="E6" s="14" t="s">
        <v>19</v>
      </c>
      <c r="F6" s="14" t="s">
        <v>20</v>
      </c>
      <c r="G6" s="14" t="s">
        <v>21</v>
      </c>
      <c r="H6" s="14" t="s">
        <v>33</v>
      </c>
      <c r="I6" s="14" t="s">
        <v>44</v>
      </c>
      <c r="J6" s="15" t="s">
        <v>38</v>
      </c>
      <c r="K6" s="16" t="s">
        <v>2</v>
      </c>
      <c r="L6" s="14" t="s">
        <v>19</v>
      </c>
      <c r="M6" s="15" t="s">
        <v>39</v>
      </c>
      <c r="O6" s="47"/>
    </row>
    <row r="7" spans="2:15" ht="21">
      <c r="C7" s="56" t="s">
        <v>22</v>
      </c>
      <c r="D7" s="57"/>
      <c r="E7" s="57"/>
      <c r="F7" s="57"/>
      <c r="G7" s="57"/>
      <c r="H7" s="57"/>
      <c r="I7" s="57"/>
      <c r="J7" s="58"/>
      <c r="K7" s="17"/>
      <c r="L7" s="18"/>
      <c r="M7" s="19"/>
    </row>
    <row r="8" spans="2:15" ht="18.75">
      <c r="B8" s="20" t="s">
        <v>46</v>
      </c>
      <c r="C8" s="21">
        <v>424258.65810018399</v>
      </c>
      <c r="D8" s="1">
        <v>-18323.736730098673</v>
      </c>
      <c r="E8" s="1">
        <v>-9217.0249613509968</v>
      </c>
      <c r="F8" s="1">
        <v>-4238.7114701124992</v>
      </c>
      <c r="G8" s="1">
        <v>16684.566097099832</v>
      </c>
      <c r="H8" s="1">
        <v>-41141.118000000002</v>
      </c>
      <c r="I8" s="43">
        <v>258.93901999999997</v>
      </c>
      <c r="J8" s="22">
        <f>SUM(C8:I8)</f>
        <v>368281.57205572166</v>
      </c>
      <c r="K8" s="23">
        <v>-10307.1019106805</v>
      </c>
      <c r="L8" s="1">
        <v>-4942.7209173419988</v>
      </c>
      <c r="M8" s="22">
        <f>SUM(J8:L8)</f>
        <v>353031.74922769918</v>
      </c>
      <c r="N8" s="24"/>
    </row>
    <row r="9" spans="2:15" ht="18.75">
      <c r="B9" s="20" t="s">
        <v>47</v>
      </c>
      <c r="C9" s="21">
        <v>175104.53565396019</v>
      </c>
      <c r="D9" s="1">
        <v>-80887.914267167725</v>
      </c>
      <c r="E9" s="1">
        <v>-13102.384585251833</v>
      </c>
      <c r="F9" s="1">
        <v>4238.7114701124992</v>
      </c>
      <c r="G9" s="1">
        <v>191.42935259997844</v>
      </c>
      <c r="H9" s="1">
        <v>41141.118000000002</v>
      </c>
      <c r="I9" s="1">
        <v>-1423.6025500000001</v>
      </c>
      <c r="J9" s="22">
        <f>SUM(C9:I9)</f>
        <v>125261.89307425312</v>
      </c>
      <c r="K9" s="23">
        <v>-53964.290452510613</v>
      </c>
      <c r="L9" s="1">
        <v>-14001.836608402004</v>
      </c>
      <c r="M9" s="22">
        <f>SUM(J9:L9)</f>
        <v>57295.766013340508</v>
      </c>
      <c r="N9" s="25"/>
    </row>
    <row r="10" spans="2:15" ht="18.75">
      <c r="B10" s="20" t="s">
        <v>48</v>
      </c>
      <c r="C10" s="21">
        <v>56308.447573917059</v>
      </c>
      <c r="D10" s="1">
        <v>-26011.164490206043</v>
      </c>
      <c r="E10" s="1">
        <v>-1285.1146425000031</v>
      </c>
      <c r="F10" s="1">
        <v>0</v>
      </c>
      <c r="G10" s="1">
        <v>3171.8539933857869</v>
      </c>
      <c r="H10" s="1">
        <v>0</v>
      </c>
      <c r="I10" s="1">
        <v>694.18853999999999</v>
      </c>
      <c r="J10" s="22">
        <f>SUM(C10:I10)</f>
        <v>32878.210974596797</v>
      </c>
      <c r="K10" s="23">
        <v>-17353.322165302259</v>
      </c>
      <c r="L10" s="1">
        <v>-1577.8280804327669</v>
      </c>
      <c r="M10" s="22">
        <f>SUM(J10:L10)</f>
        <v>13947.060728861772</v>
      </c>
    </row>
    <row r="11" spans="2:15" ht="18.75">
      <c r="B11" s="20" t="s">
        <v>0</v>
      </c>
      <c r="C11" s="21">
        <v>130493</v>
      </c>
      <c r="D11" s="44">
        <v>-22450.408602150517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22">
        <f>SUM(C11:I11)</f>
        <v>108042.59139784948</v>
      </c>
      <c r="K11" s="23">
        <v>-12628.354838709671</v>
      </c>
      <c r="L11" s="1">
        <v>0</v>
      </c>
      <c r="M11" s="22">
        <f>SUM(J11:L11)</f>
        <v>95414.236559139812</v>
      </c>
    </row>
    <row r="12" spans="2:15" ht="19.5" thickBot="1">
      <c r="B12" s="20" t="s">
        <v>1</v>
      </c>
      <c r="C12" s="26">
        <f t="shared" ref="C12:M12" si="0">SUM(C8:C11)</f>
        <v>786164.64132806135</v>
      </c>
      <c r="D12" s="27">
        <f t="shared" si="0"/>
        <v>-147673.22408962296</v>
      </c>
      <c r="E12" s="27">
        <f t="shared" ref="E12" si="1">SUM(E8:E11)</f>
        <v>-23604.524189102834</v>
      </c>
      <c r="F12" s="27">
        <f t="shared" si="0"/>
        <v>0</v>
      </c>
      <c r="G12" s="27">
        <f t="shared" ref="G12:L12" si="2">SUM(G8:G11)</f>
        <v>20047.849443085597</v>
      </c>
      <c r="H12" s="27">
        <f t="shared" si="2"/>
        <v>0</v>
      </c>
      <c r="I12" s="27">
        <f t="shared" si="2"/>
        <v>-470.47499000000005</v>
      </c>
      <c r="J12" s="28">
        <f t="shared" si="2"/>
        <v>634464.26750242105</v>
      </c>
      <c r="K12" s="29">
        <f t="shared" si="2"/>
        <v>-94253.069367203047</v>
      </c>
      <c r="L12" s="27">
        <f t="shared" si="2"/>
        <v>-20522.385606176769</v>
      </c>
      <c r="M12" s="28">
        <f t="shared" si="0"/>
        <v>519688.81252904126</v>
      </c>
    </row>
    <row r="13" spans="2:15" ht="21.75" thickTop="1">
      <c r="C13" s="59" t="s">
        <v>23</v>
      </c>
      <c r="D13" s="60"/>
      <c r="E13" s="60"/>
      <c r="F13" s="60"/>
      <c r="G13" s="60"/>
      <c r="H13" s="60"/>
      <c r="I13" s="60"/>
      <c r="J13" s="61"/>
      <c r="K13" s="17"/>
      <c r="L13" s="18"/>
      <c r="M13" s="19"/>
    </row>
    <row r="14" spans="2:15" ht="18.75">
      <c r="B14" s="20" t="s">
        <v>46</v>
      </c>
      <c r="C14" s="21">
        <v>326618.45328599378</v>
      </c>
      <c r="D14" s="1">
        <v>-18397.889360797355</v>
      </c>
      <c r="E14" s="1">
        <v>2989.5729142493478</v>
      </c>
      <c r="F14" s="1">
        <v>-492.88183097083402</v>
      </c>
      <c r="G14" s="1">
        <v>9851.3476353999959</v>
      </c>
      <c r="H14" s="1">
        <v>-33900.478000000003</v>
      </c>
      <c r="I14" s="5">
        <v>2063.46515</v>
      </c>
      <c r="J14" s="22">
        <f>SUM(C14:I14)</f>
        <v>288731.58979387494</v>
      </c>
      <c r="K14" s="23">
        <v>-10348.812765448511</v>
      </c>
      <c r="L14" s="1">
        <v>-779.00000000000296</v>
      </c>
      <c r="M14" s="22">
        <f>SUM(J14:L14)</f>
        <v>277603.77702842641</v>
      </c>
      <c r="N14" s="24"/>
    </row>
    <row r="15" spans="2:15" ht="18.75">
      <c r="B15" s="20" t="s">
        <v>47</v>
      </c>
      <c r="C15" s="21">
        <v>213929.30280120639</v>
      </c>
      <c r="D15" s="1">
        <v>-97477.762945422728</v>
      </c>
      <c r="E15" s="1">
        <v>-15927.689837442809</v>
      </c>
      <c r="F15" s="1">
        <v>492.88183097083402</v>
      </c>
      <c r="G15" s="1">
        <v>-1271.6684952000082</v>
      </c>
      <c r="H15" s="1">
        <v>33900.478000000003</v>
      </c>
      <c r="I15" s="1">
        <v>-1590.9137900000001</v>
      </c>
      <c r="J15" s="22">
        <f>SUM(C15:I15)</f>
        <v>132054.6275641117</v>
      </c>
      <c r="K15" s="23">
        <v>-66375.583513036108</v>
      </c>
      <c r="L15" s="1">
        <v>-4594.0863063746174</v>
      </c>
      <c r="M15" s="22">
        <f>SUM(J15:L15)</f>
        <v>61084.957744700972</v>
      </c>
      <c r="N15" s="25"/>
    </row>
    <row r="16" spans="2:15" ht="18.75">
      <c r="B16" s="20" t="s">
        <v>48</v>
      </c>
      <c r="C16" s="21">
        <v>59970.987516865709</v>
      </c>
      <c r="D16" s="1">
        <v>-27326.026066677641</v>
      </c>
      <c r="E16" s="1">
        <v>-64.752453749995198</v>
      </c>
      <c r="F16" s="1">
        <v>0</v>
      </c>
      <c r="G16" s="1">
        <v>-62.304251355155571</v>
      </c>
      <c r="H16" s="1">
        <v>0</v>
      </c>
      <c r="I16" s="1">
        <v>0</v>
      </c>
      <c r="J16" s="22">
        <f>SUM(C16:I16)</f>
        <v>32517.904745082917</v>
      </c>
      <c r="K16" s="23">
        <v>-18607.125055626173</v>
      </c>
      <c r="L16" s="1">
        <v>127.05670510514369</v>
      </c>
      <c r="M16" s="22">
        <f>SUM(J16:L16)</f>
        <v>14037.836394561888</v>
      </c>
    </row>
    <row r="17" spans="2:13" ht="18.75">
      <c r="B17" s="20" t="s">
        <v>0</v>
      </c>
      <c r="C17" s="21">
        <v>287201</v>
      </c>
      <c r="D17" s="1">
        <v>-49410.924731182808</v>
      </c>
      <c r="E17" s="1">
        <v>0</v>
      </c>
      <c r="F17" s="1">
        <v>0</v>
      </c>
      <c r="G17" s="44">
        <v>0</v>
      </c>
      <c r="H17" s="1">
        <v>0</v>
      </c>
      <c r="I17" s="1">
        <v>0</v>
      </c>
      <c r="J17" s="22">
        <f>SUM(C17:I17)</f>
        <v>237790.07526881719</v>
      </c>
      <c r="K17" s="23">
        <v>-27793.645161290315</v>
      </c>
      <c r="L17" s="1">
        <v>0</v>
      </c>
      <c r="M17" s="22">
        <f>SUM(J17:L17)</f>
        <v>209996.43010752689</v>
      </c>
    </row>
    <row r="18" spans="2:13" ht="19.5" thickBot="1">
      <c r="B18" s="20" t="s">
        <v>1</v>
      </c>
      <c r="C18" s="26">
        <f t="shared" ref="C18:L18" si="3">SUM(C14:C17)</f>
        <v>887719.74360406585</v>
      </c>
      <c r="D18" s="27">
        <f t="shared" si="3"/>
        <v>-192612.60310408054</v>
      </c>
      <c r="E18" s="27">
        <f t="shared" si="3"/>
        <v>-13002.869376943458</v>
      </c>
      <c r="F18" s="27">
        <f t="shared" si="3"/>
        <v>0</v>
      </c>
      <c r="G18" s="27">
        <f>SUM(G14:G17)</f>
        <v>8517.3748888448317</v>
      </c>
      <c r="H18" s="27">
        <f t="shared" ref="H18:I18" si="4">SUM(H14:H17)</f>
        <v>0</v>
      </c>
      <c r="I18" s="27">
        <f t="shared" si="4"/>
        <v>472.55135999999993</v>
      </c>
      <c r="J18" s="28">
        <f>SUM(J14:J17)</f>
        <v>691094.19737188669</v>
      </c>
      <c r="K18" s="29">
        <f t="shared" si="3"/>
        <v>-123125.16649540111</v>
      </c>
      <c r="L18" s="27">
        <f t="shared" si="3"/>
        <v>-5246.0296012694762</v>
      </c>
      <c r="M18" s="28">
        <f>SUM(M14:M17)</f>
        <v>562723.00127521611</v>
      </c>
    </row>
    <row r="19" spans="2:13" ht="21.75" thickTop="1">
      <c r="C19" s="59" t="s">
        <v>24</v>
      </c>
      <c r="D19" s="60"/>
      <c r="E19" s="60"/>
      <c r="F19" s="60"/>
      <c r="G19" s="60"/>
      <c r="H19" s="60"/>
      <c r="I19" s="60"/>
      <c r="J19" s="61"/>
      <c r="K19" s="17"/>
      <c r="L19" s="18"/>
      <c r="M19" s="19"/>
    </row>
    <row r="20" spans="2:13" ht="18.75">
      <c r="B20" s="20" t="s">
        <v>46</v>
      </c>
      <c r="C20" s="21">
        <f t="shared" ref="C20:C23" si="5">C8+C14</f>
        <v>750877.11138617783</v>
      </c>
      <c r="D20" s="1">
        <f>D8+D14</f>
        <v>-36721.626090896025</v>
      </c>
      <c r="E20" s="1">
        <f t="shared" ref="E20:I20" si="6">E8+E14</f>
        <v>-6227.4520471016494</v>
      </c>
      <c r="F20" s="1">
        <f t="shared" si="6"/>
        <v>-4731.5933010833332</v>
      </c>
      <c r="G20" s="1">
        <f t="shared" si="6"/>
        <v>26535.91373249983</v>
      </c>
      <c r="H20" s="1">
        <f t="shared" si="6"/>
        <v>-75041.596000000005</v>
      </c>
      <c r="I20" s="1">
        <f t="shared" si="6"/>
        <v>2322.4041699999998</v>
      </c>
      <c r="J20" s="22">
        <f>SUM(C20:I20)</f>
        <v>657013.16184959654</v>
      </c>
      <c r="K20" s="23">
        <f t="shared" ref="K20:L23" si="7">K8+K14</f>
        <v>-20655.91467612901</v>
      </c>
      <c r="L20" s="1">
        <f t="shared" si="7"/>
        <v>-5721.7209173420015</v>
      </c>
      <c r="M20" s="22">
        <f>SUM(J20:L20)</f>
        <v>630635.52625612554</v>
      </c>
    </row>
    <row r="21" spans="2:13" ht="18.75">
      <c r="B21" s="20" t="s">
        <v>47</v>
      </c>
      <c r="C21" s="21">
        <f t="shared" si="5"/>
        <v>389033.83845516655</v>
      </c>
      <c r="D21" s="1">
        <f t="shared" ref="D21" si="8">D9+D15</f>
        <v>-178365.67721259047</v>
      </c>
      <c r="E21" s="1">
        <f t="shared" ref="E21:I21" si="9">E9+E15</f>
        <v>-29030.074422694641</v>
      </c>
      <c r="F21" s="1">
        <f t="shared" si="9"/>
        <v>4731.5933010833332</v>
      </c>
      <c r="G21" s="1">
        <f t="shared" si="9"/>
        <v>-1080.2391426000297</v>
      </c>
      <c r="H21" s="1">
        <f t="shared" si="9"/>
        <v>75041.596000000005</v>
      </c>
      <c r="I21" s="1">
        <f t="shared" si="9"/>
        <v>-3014.5163400000001</v>
      </c>
      <c r="J21" s="22">
        <f t="shared" ref="J21:J23" si="10">SUM(C21:I21)</f>
        <v>257316.52063836475</v>
      </c>
      <c r="K21" s="23">
        <f t="shared" si="7"/>
        <v>-120339.87396554672</v>
      </c>
      <c r="L21" s="1">
        <f t="shared" si="7"/>
        <v>-18595.92291477662</v>
      </c>
      <c r="M21" s="22">
        <f>SUM(J21:L21)</f>
        <v>118380.72375804141</v>
      </c>
    </row>
    <row r="22" spans="2:13" ht="18.75">
      <c r="B22" s="20" t="s">
        <v>48</v>
      </c>
      <c r="C22" s="21">
        <f t="shared" si="5"/>
        <v>116279.43509078276</v>
      </c>
      <c r="D22" s="1">
        <f t="shared" ref="D22" si="11">D10+D16</f>
        <v>-53337.190556883681</v>
      </c>
      <c r="E22" s="1">
        <f t="shared" ref="E22:I22" si="12">E10+E16</f>
        <v>-1349.8670962499982</v>
      </c>
      <c r="F22" s="1">
        <f t="shared" si="12"/>
        <v>0</v>
      </c>
      <c r="G22" s="1">
        <f t="shared" si="12"/>
        <v>3109.5497420306315</v>
      </c>
      <c r="H22" s="1">
        <f t="shared" si="12"/>
        <v>0</v>
      </c>
      <c r="I22" s="1">
        <f t="shared" si="12"/>
        <v>694.18853999999999</v>
      </c>
      <c r="J22" s="22">
        <f t="shared" si="10"/>
        <v>65396.115719679721</v>
      </c>
      <c r="K22" s="23">
        <f t="shared" si="7"/>
        <v>-35960.447220928429</v>
      </c>
      <c r="L22" s="1">
        <f t="shared" si="7"/>
        <v>-1450.7713753276232</v>
      </c>
      <c r="M22" s="22">
        <f>SUM(J22:L22)</f>
        <v>27984.897123423671</v>
      </c>
    </row>
    <row r="23" spans="2:13" ht="18.75">
      <c r="B23" s="20" t="s">
        <v>0</v>
      </c>
      <c r="C23" s="21">
        <f t="shared" si="5"/>
        <v>417694</v>
      </c>
      <c r="D23" s="1">
        <f t="shared" ref="D23" si="13">D11+D17</f>
        <v>-71861.333333333328</v>
      </c>
      <c r="E23" s="1">
        <f t="shared" ref="E23:I23" si="14">E11+E17</f>
        <v>0</v>
      </c>
      <c r="F23" s="1">
        <f t="shared" si="14"/>
        <v>0</v>
      </c>
      <c r="G23" s="1">
        <f t="shared" si="14"/>
        <v>0</v>
      </c>
      <c r="H23" s="1">
        <f t="shared" si="14"/>
        <v>0</v>
      </c>
      <c r="I23" s="1">
        <f t="shared" si="14"/>
        <v>0</v>
      </c>
      <c r="J23" s="22">
        <f t="shared" si="10"/>
        <v>345832.66666666669</v>
      </c>
      <c r="K23" s="23">
        <f t="shared" si="7"/>
        <v>-40421.999999999985</v>
      </c>
      <c r="L23" s="1">
        <f t="shared" si="7"/>
        <v>0</v>
      </c>
      <c r="M23" s="22">
        <f>SUM(J23:L23)</f>
        <v>305410.66666666669</v>
      </c>
    </row>
    <row r="24" spans="2:13" ht="19.5" thickBot="1">
      <c r="B24" s="20" t="s">
        <v>1</v>
      </c>
      <c r="C24" s="26">
        <f t="shared" ref="C24:L24" si="15">SUM(C20:C23)</f>
        <v>1673884.3849321271</v>
      </c>
      <c r="D24" s="27">
        <f>SUM(D20:D23)</f>
        <v>-340285.8271937035</v>
      </c>
      <c r="E24" s="27">
        <f t="shared" ref="E24:I24" si="16">SUM(E20:E23)</f>
        <v>-36607.393566046288</v>
      </c>
      <c r="F24" s="27">
        <f t="shared" si="16"/>
        <v>0</v>
      </c>
      <c r="G24" s="27">
        <f t="shared" si="16"/>
        <v>28565.224331930433</v>
      </c>
      <c r="H24" s="27">
        <f t="shared" si="16"/>
        <v>0</v>
      </c>
      <c r="I24" s="27">
        <f t="shared" si="16"/>
        <v>2.0763699999996561</v>
      </c>
      <c r="J24" s="28">
        <f>SUM(J20:J23)</f>
        <v>1325558.4648743076</v>
      </c>
      <c r="K24" s="29">
        <f t="shared" si="15"/>
        <v>-217378.23586260417</v>
      </c>
      <c r="L24" s="27">
        <f t="shared" si="15"/>
        <v>-25768.415207446244</v>
      </c>
      <c r="M24" s="28">
        <f>SUM(M20:M23)</f>
        <v>1082411.8138042572</v>
      </c>
    </row>
    <row r="25" spans="2:13" ht="15.75" thickTop="1">
      <c r="C25" s="30"/>
      <c r="D25" s="1"/>
      <c r="E25" s="1"/>
      <c r="F25" s="1"/>
      <c r="G25" s="1"/>
      <c r="H25" s="1"/>
      <c r="I25" s="1"/>
      <c r="J25" s="1"/>
    </row>
    <row r="26" spans="2:13" ht="18.75">
      <c r="B26" s="7" t="str">
        <f>+B1</f>
        <v>PSE&amp;G 2021 TAC Filing</v>
      </c>
      <c r="C26" s="30"/>
      <c r="D26" s="1"/>
      <c r="E26" s="1"/>
      <c r="F26" s="1"/>
      <c r="G26" s="1"/>
      <c r="H26" s="1"/>
      <c r="I26" s="1"/>
      <c r="J26" s="1"/>
      <c r="M26" s="9" t="s">
        <v>14</v>
      </c>
    </row>
    <row r="27" spans="2:13" ht="18.75">
      <c r="B27" s="10" t="s">
        <v>15</v>
      </c>
      <c r="C27" s="30"/>
      <c r="D27" s="1"/>
      <c r="E27" s="1"/>
      <c r="F27" s="1"/>
      <c r="G27" s="1"/>
      <c r="H27" s="1"/>
      <c r="I27" s="1"/>
      <c r="J27" s="1"/>
      <c r="M27" s="9" t="s">
        <v>25</v>
      </c>
    </row>
    <row r="28" spans="2:13" ht="15.75" thickBot="1">
      <c r="C28" s="30"/>
      <c r="D28" s="1"/>
      <c r="E28" s="1"/>
      <c r="F28" s="1"/>
      <c r="G28" s="1"/>
      <c r="H28" s="1"/>
      <c r="I28" s="1"/>
      <c r="J28" s="1"/>
      <c r="M28" s="9"/>
    </row>
    <row r="29" spans="2:13" ht="21.75" thickBot="1">
      <c r="C29" s="68" t="s">
        <v>26</v>
      </c>
      <c r="D29" s="69"/>
      <c r="E29" s="69"/>
      <c r="F29" s="69"/>
      <c r="G29" s="69"/>
      <c r="H29" s="69"/>
      <c r="I29" s="69"/>
      <c r="J29" s="69"/>
      <c r="K29" s="69"/>
      <c r="L29" s="69"/>
      <c r="M29" s="70"/>
    </row>
    <row r="30" spans="2:13" ht="19.5" thickBot="1">
      <c r="B30" s="12"/>
      <c r="C30" s="65" t="str">
        <f>C5</f>
        <v>Actual November 1, 2018 - June 30, 2021</v>
      </c>
      <c r="D30" s="66"/>
      <c r="E30" s="66"/>
      <c r="F30" s="66"/>
      <c r="G30" s="66"/>
      <c r="H30" s="66"/>
      <c r="I30" s="66"/>
      <c r="J30" s="67"/>
      <c r="K30" s="65" t="str">
        <f>K5</f>
        <v>Forecasted July 1, 2021 - December 31, 2022</v>
      </c>
      <c r="L30" s="66"/>
      <c r="M30" s="67"/>
    </row>
    <row r="31" spans="2:13" ht="75">
      <c r="C31" s="13" t="s">
        <v>17</v>
      </c>
      <c r="D31" s="14" t="s">
        <v>18</v>
      </c>
      <c r="E31" s="14" t="s">
        <v>19</v>
      </c>
      <c r="F31" s="14" t="s">
        <v>20</v>
      </c>
      <c r="G31" s="14" t="s">
        <v>21</v>
      </c>
      <c r="H31" s="14" t="s">
        <v>33</v>
      </c>
      <c r="I31" s="14" t="s">
        <v>44</v>
      </c>
      <c r="J31" s="15" t="str">
        <f>J6</f>
        <v>Ending Balance
06/30/21</v>
      </c>
      <c r="K31" s="16" t="s">
        <v>2</v>
      </c>
      <c r="L31" s="14" t="s">
        <v>19</v>
      </c>
      <c r="M31" s="15" t="str">
        <f>M6</f>
        <v>Estimated Ending December 31, 2022 Balance</v>
      </c>
    </row>
    <row r="32" spans="2:13" ht="21">
      <c r="C32" s="56" t="s">
        <v>22</v>
      </c>
      <c r="D32" s="57"/>
      <c r="E32" s="57"/>
      <c r="F32" s="57"/>
      <c r="G32" s="57"/>
      <c r="H32" s="57"/>
      <c r="I32" s="57"/>
      <c r="J32" s="58"/>
      <c r="K32" s="17"/>
      <c r="L32" s="18"/>
      <c r="M32" s="19"/>
    </row>
    <row r="33" spans="2:14" ht="18.75">
      <c r="B33" s="20" t="s">
        <v>46</v>
      </c>
      <c r="C33" s="21">
        <f t="shared" ref="C33:G36" si="17">C8/(1-$C$54)</f>
        <v>590149.75392987067</v>
      </c>
      <c r="D33" s="1">
        <f t="shared" si="17"/>
        <v>-25488.575226177039</v>
      </c>
      <c r="E33" s="1">
        <f t="shared" si="17"/>
        <v>-12821.011213452493</v>
      </c>
      <c r="F33" s="1">
        <f t="shared" si="17"/>
        <v>-5896.1072056092635</v>
      </c>
      <c r="G33" s="1">
        <f t="shared" si="17"/>
        <v>23208.465846570918</v>
      </c>
      <c r="H33" s="1">
        <f t="shared" ref="H33:I33" si="18">H8/(1-$C$54)</f>
        <v>-57227.873139518713</v>
      </c>
      <c r="I33" s="1">
        <f t="shared" si="18"/>
        <v>360.18781471692859</v>
      </c>
      <c r="J33" s="22">
        <f>SUM(C33:I33)</f>
        <v>512284.84080640116</v>
      </c>
      <c r="K33" s="23">
        <f t="shared" ref="K33:L36" si="19">K8/(1-$C$54)</f>
        <v>-14337.323564724578</v>
      </c>
      <c r="L33" s="1">
        <f t="shared" si="19"/>
        <v>-6875.394237504519</v>
      </c>
      <c r="M33" s="22">
        <f>SUM(J33:L33)</f>
        <v>491072.12300417206</v>
      </c>
      <c r="N33" s="24"/>
    </row>
    <row r="34" spans="2:14" ht="18.75">
      <c r="B34" s="20" t="s">
        <v>47</v>
      </c>
      <c r="C34" s="21">
        <f t="shared" si="17"/>
        <v>243572.86918063735</v>
      </c>
      <c r="D34" s="1">
        <f t="shared" si="17"/>
        <v>-112516.22515950442</v>
      </c>
      <c r="E34" s="1">
        <f t="shared" si="17"/>
        <v>-18225.601036655771</v>
      </c>
      <c r="F34" s="1">
        <f t="shared" si="17"/>
        <v>5896.1072056092635</v>
      </c>
      <c r="G34" s="1">
        <f t="shared" si="17"/>
        <v>266.28091890385093</v>
      </c>
      <c r="H34" s="1">
        <f t="shared" ref="H34:I34" si="20">H9/(1-$C$54)</f>
        <v>57227.873139518713</v>
      </c>
      <c r="I34" s="1">
        <f t="shared" si="20"/>
        <v>-1980.2511475865908</v>
      </c>
      <c r="J34" s="22">
        <f t="shared" ref="J34:J36" si="21">SUM(C34:I34)</f>
        <v>174241.05310092241</v>
      </c>
      <c r="K34" s="23">
        <f t="shared" si="19"/>
        <v>-75065.086176812649</v>
      </c>
      <c r="L34" s="1">
        <f t="shared" si="19"/>
        <v>-19476.751437476705</v>
      </c>
      <c r="M34" s="22">
        <f>SUM(J34:L34)</f>
        <v>79699.215486633053</v>
      </c>
      <c r="N34" s="25"/>
    </row>
    <row r="35" spans="2:14" ht="18.75">
      <c r="B35" s="20" t="s">
        <v>48</v>
      </c>
      <c r="C35" s="21">
        <f t="shared" si="17"/>
        <v>78325.841666319466</v>
      </c>
      <c r="D35" s="1">
        <f t="shared" si="17"/>
        <v>-36181.89524301856</v>
      </c>
      <c r="E35" s="1">
        <f t="shared" si="17"/>
        <v>-1787.6125226039826</v>
      </c>
      <c r="F35" s="1">
        <f t="shared" si="17"/>
        <v>0</v>
      </c>
      <c r="G35" s="1">
        <f t="shared" si="17"/>
        <v>4412.0934669436456</v>
      </c>
      <c r="H35" s="1">
        <f t="shared" ref="H35:I35" si="22">H10/(1-$C$54)</f>
        <v>0</v>
      </c>
      <c r="I35" s="1">
        <f t="shared" si="22"/>
        <v>965.62601196272078</v>
      </c>
      <c r="J35" s="22">
        <f t="shared" si="21"/>
        <v>45734.053379603291</v>
      </c>
      <c r="K35" s="23">
        <f t="shared" si="19"/>
        <v>-24138.714932956267</v>
      </c>
      <c r="L35" s="1">
        <f t="shared" si="19"/>
        <v>-2194.7810271703534</v>
      </c>
      <c r="M35" s="22">
        <f>SUM(J35:L35)</f>
        <v>19400.55741947667</v>
      </c>
    </row>
    <row r="36" spans="2:14" ht="18.75">
      <c r="B36" s="20" t="s">
        <v>0</v>
      </c>
      <c r="C36" s="21">
        <f t="shared" si="17"/>
        <v>181517.59632772292</v>
      </c>
      <c r="D36" s="1">
        <f t="shared" si="17"/>
        <v>-31228.833776812517</v>
      </c>
      <c r="E36" s="1">
        <f t="shared" si="17"/>
        <v>0</v>
      </c>
      <c r="F36" s="1">
        <f t="shared" si="17"/>
        <v>0</v>
      </c>
      <c r="G36" s="1">
        <f t="shared" si="17"/>
        <v>0</v>
      </c>
      <c r="H36" s="1">
        <f t="shared" ref="H36:I36" si="23">H11/(1-$C$54)</f>
        <v>0</v>
      </c>
      <c r="I36" s="1">
        <f t="shared" si="23"/>
        <v>0</v>
      </c>
      <c r="J36" s="22">
        <f t="shared" si="21"/>
        <v>150288.76255091041</v>
      </c>
      <c r="K36" s="23">
        <f t="shared" si="19"/>
        <v>-17566.218999457047</v>
      </c>
      <c r="L36" s="1">
        <f t="shared" si="19"/>
        <v>0</v>
      </c>
      <c r="M36" s="22">
        <f>SUM(J36:L36)</f>
        <v>132722.54355145336</v>
      </c>
    </row>
    <row r="37" spans="2:14" ht="19.5" thickBot="1">
      <c r="B37" s="20" t="s">
        <v>1</v>
      </c>
      <c r="C37" s="26">
        <f t="shared" ref="C37:I37" si="24">SUM(C33:C36)</f>
        <v>1093566.0611045505</v>
      </c>
      <c r="D37" s="27">
        <f t="shared" si="24"/>
        <v>-205415.52940551253</v>
      </c>
      <c r="E37" s="27">
        <f t="shared" si="24"/>
        <v>-32834.224772712245</v>
      </c>
      <c r="F37" s="27">
        <f t="shared" si="24"/>
        <v>0</v>
      </c>
      <c r="G37" s="27">
        <f t="shared" si="24"/>
        <v>27886.840232418417</v>
      </c>
      <c r="H37" s="27">
        <f t="shared" si="24"/>
        <v>0</v>
      </c>
      <c r="I37" s="27">
        <f t="shared" si="24"/>
        <v>-654.43732090694141</v>
      </c>
      <c r="J37" s="28">
        <f>SUM(J33:J36)</f>
        <v>882548.70983783738</v>
      </c>
      <c r="K37" s="29">
        <f t="shared" ref="K37:M37" si="25">SUM(K33:K36)</f>
        <v>-131107.34367395053</v>
      </c>
      <c r="L37" s="27">
        <f t="shared" si="25"/>
        <v>-28546.926702151577</v>
      </c>
      <c r="M37" s="28">
        <f t="shared" si="25"/>
        <v>722894.43946173519</v>
      </c>
    </row>
    <row r="38" spans="2:14" ht="21.75" thickTop="1">
      <c r="C38" s="59" t="s">
        <v>23</v>
      </c>
      <c r="D38" s="60"/>
      <c r="E38" s="60"/>
      <c r="F38" s="60"/>
      <c r="G38" s="60"/>
      <c r="H38" s="60"/>
      <c r="I38" s="60"/>
      <c r="J38" s="61"/>
      <c r="K38" s="17"/>
      <c r="L38" s="18"/>
      <c r="M38" s="48">
        <f>+M37*(1-0.2811)</f>
        <v>519688.81252904143</v>
      </c>
    </row>
    <row r="39" spans="2:14" ht="18.75">
      <c r="B39" s="20" t="s">
        <v>46</v>
      </c>
      <c r="C39" s="21">
        <f t="shared" ref="C39:D42" si="26">C14/(1-$C$54)</f>
        <v>454330.85726247571</v>
      </c>
      <c r="D39" s="1">
        <f>D14/(1-$C$54)</f>
        <v>-25591.722577267152</v>
      </c>
      <c r="E39" s="1">
        <f t="shared" ref="E39:I39" si="27">E14/(1-$C$54)</f>
        <v>4158.5379249538846</v>
      </c>
      <c r="F39" s="1">
        <f t="shared" si="27"/>
        <v>-685.6055514965002</v>
      </c>
      <c r="G39" s="1">
        <f t="shared" si="27"/>
        <v>13703.362964807338</v>
      </c>
      <c r="H39" s="1">
        <f t="shared" si="27"/>
        <v>-47156.04117401586</v>
      </c>
      <c r="I39" s="1">
        <f t="shared" si="27"/>
        <v>2870.3090137710392</v>
      </c>
      <c r="J39" s="22">
        <f>SUM(C39:I39)</f>
        <v>401629.6978632285</v>
      </c>
      <c r="K39" s="23">
        <f t="shared" ref="K39:L42" si="28">K14/(1-$C$54)</f>
        <v>-14395.343949712771</v>
      </c>
      <c r="L39" s="1">
        <f t="shared" si="28"/>
        <v>-1083.5999443594421</v>
      </c>
      <c r="M39" s="22">
        <f>SUM(J39:L39)</f>
        <v>386150.7539691563</v>
      </c>
      <c r="N39" s="24"/>
    </row>
    <row r="40" spans="2:14" ht="18.75">
      <c r="B40" s="20" t="s">
        <v>47</v>
      </c>
      <c r="C40" s="21">
        <f t="shared" si="26"/>
        <v>297578.66574100207</v>
      </c>
      <c r="D40" s="1">
        <f t="shared" si="26"/>
        <v>-135592.93774575426</v>
      </c>
      <c r="E40" s="1">
        <f t="shared" ref="E40:I40" si="29">E15/(1-$C$54)</f>
        <v>-22155.640335850341</v>
      </c>
      <c r="F40" s="1">
        <f t="shared" si="29"/>
        <v>685.6055514965002</v>
      </c>
      <c r="G40" s="1">
        <f t="shared" si="29"/>
        <v>-1768.9087428015139</v>
      </c>
      <c r="H40" s="1">
        <f t="shared" si="29"/>
        <v>47156.04117401586</v>
      </c>
      <c r="I40" s="1">
        <f t="shared" si="29"/>
        <v>-2212.9834330226736</v>
      </c>
      <c r="J40" s="22">
        <f t="shared" ref="J40:J42" si="30">SUM(C40:I40)</f>
        <v>183689.84220908565</v>
      </c>
      <c r="K40" s="23">
        <f t="shared" si="28"/>
        <v>-92329.369193262086</v>
      </c>
      <c r="L40" s="1">
        <f t="shared" si="28"/>
        <v>-6390.4385955969083</v>
      </c>
      <c r="M40" s="22">
        <f>SUM(J40:L40)</f>
        <v>84970.034420226657</v>
      </c>
      <c r="N40" s="25"/>
    </row>
    <row r="41" spans="2:14" ht="18.75">
      <c r="B41" s="20" t="s">
        <v>48</v>
      </c>
      <c r="C41" s="21">
        <f t="shared" si="26"/>
        <v>83420.486182870649</v>
      </c>
      <c r="D41" s="1">
        <f t="shared" si="26"/>
        <v>-38010.886168698904</v>
      </c>
      <c r="E41" s="1">
        <f t="shared" ref="E41:I41" si="31">E16/(1-$C$54)</f>
        <v>-90.071572889129499</v>
      </c>
      <c r="F41" s="1">
        <f t="shared" si="31"/>
        <v>0</v>
      </c>
      <c r="G41" s="1">
        <f t="shared" si="31"/>
        <v>-86.666088962519922</v>
      </c>
      <c r="H41" s="1">
        <f t="shared" si="31"/>
        <v>0</v>
      </c>
      <c r="I41" s="1">
        <f t="shared" si="31"/>
        <v>0</v>
      </c>
      <c r="J41" s="22">
        <f t="shared" si="30"/>
        <v>45232.862352320095</v>
      </c>
      <c r="K41" s="23">
        <f t="shared" si="28"/>
        <v>-25882.772368376929</v>
      </c>
      <c r="L41" s="1">
        <f t="shared" si="28"/>
        <v>176.73766185163959</v>
      </c>
      <c r="M41" s="22">
        <f>SUM(J41:L41)</f>
        <v>19526.827645794805</v>
      </c>
    </row>
    <row r="42" spans="2:14" ht="18.75">
      <c r="B42" s="20" t="s">
        <v>0</v>
      </c>
      <c r="C42" s="21">
        <f t="shared" si="26"/>
        <v>399500.62595632218</v>
      </c>
      <c r="D42" s="1">
        <f t="shared" si="26"/>
        <v>-68731.290487109203</v>
      </c>
      <c r="E42" s="1">
        <f t="shared" ref="E42:I42" si="32">E17/(1-$C$54)</f>
        <v>0</v>
      </c>
      <c r="F42" s="1">
        <f t="shared" si="32"/>
        <v>0</v>
      </c>
      <c r="G42" s="1">
        <f t="shared" si="32"/>
        <v>0</v>
      </c>
      <c r="H42" s="1">
        <f t="shared" si="32"/>
        <v>0</v>
      </c>
      <c r="I42" s="1">
        <f t="shared" si="32"/>
        <v>0</v>
      </c>
      <c r="J42" s="22">
        <f t="shared" si="30"/>
        <v>330769.33546921297</v>
      </c>
      <c r="K42" s="23">
        <f t="shared" si="28"/>
        <v>-38661.350898998906</v>
      </c>
      <c r="L42" s="1">
        <f t="shared" si="28"/>
        <v>0</v>
      </c>
      <c r="M42" s="22">
        <f>SUM(J42:L42)</f>
        <v>292107.98457021406</v>
      </c>
    </row>
    <row r="43" spans="2:14" ht="19.5" thickBot="1">
      <c r="B43" s="20" t="s">
        <v>1</v>
      </c>
      <c r="C43" s="26">
        <f t="shared" ref="C43" si="33">SUM(C39:C42)</f>
        <v>1234830.6351426707</v>
      </c>
      <c r="D43" s="27">
        <f>SUM(D39:D42)</f>
        <v>-267926.83697882952</v>
      </c>
      <c r="E43" s="27">
        <f t="shared" ref="E43:I43" si="34">SUM(E39:E42)</f>
        <v>-18087.173983785586</v>
      </c>
      <c r="F43" s="27">
        <f t="shared" si="34"/>
        <v>0</v>
      </c>
      <c r="G43" s="27">
        <f t="shared" si="34"/>
        <v>11847.788133043305</v>
      </c>
      <c r="H43" s="27">
        <f t="shared" si="34"/>
        <v>0</v>
      </c>
      <c r="I43" s="27">
        <f t="shared" si="34"/>
        <v>657.32558074836561</v>
      </c>
      <c r="J43" s="28">
        <f>SUM(J39:J42)</f>
        <v>961321.73789384728</v>
      </c>
      <c r="K43" s="29">
        <f t="shared" ref="K43:M43" si="35">SUM(K39:K42)</f>
        <v>-171268.83641035069</v>
      </c>
      <c r="L43" s="27">
        <f t="shared" si="35"/>
        <v>-7297.3008781047101</v>
      </c>
      <c r="M43" s="28">
        <f t="shared" si="35"/>
        <v>782755.60060539178</v>
      </c>
    </row>
    <row r="44" spans="2:14" ht="21.75" thickTop="1">
      <c r="C44" s="59" t="s">
        <v>24</v>
      </c>
      <c r="D44" s="60"/>
      <c r="E44" s="60"/>
      <c r="F44" s="60"/>
      <c r="G44" s="60"/>
      <c r="H44" s="60"/>
      <c r="I44" s="60"/>
      <c r="J44" s="61"/>
      <c r="K44" s="17"/>
      <c r="L44" s="18"/>
      <c r="M44" s="48">
        <f>+M43*(1-0.2811)</f>
        <v>562723.00127521611</v>
      </c>
    </row>
    <row r="45" spans="2:14" ht="18.75">
      <c r="B45" s="20" t="s">
        <v>46</v>
      </c>
      <c r="C45" s="21">
        <f t="shared" ref="C45:D48" si="36">C33+C39</f>
        <v>1044480.6111923463</v>
      </c>
      <c r="D45" s="1">
        <f t="shared" si="36"/>
        <v>-51080.297803444191</v>
      </c>
      <c r="E45" s="1">
        <f t="shared" ref="E45:I45" si="37">E33+E39</f>
        <v>-8662.4732884986079</v>
      </c>
      <c r="F45" s="1">
        <f t="shared" si="37"/>
        <v>-6581.7127571057636</v>
      </c>
      <c r="G45" s="1">
        <f t="shared" si="37"/>
        <v>36911.828811378255</v>
      </c>
      <c r="H45" s="1">
        <f t="shared" si="37"/>
        <v>-104383.91431353457</v>
      </c>
      <c r="I45" s="1">
        <f t="shared" si="37"/>
        <v>3230.4968284879678</v>
      </c>
      <c r="J45" s="22">
        <f>SUM(C45:I45)</f>
        <v>913914.53866962937</v>
      </c>
      <c r="K45" s="23">
        <f t="shared" ref="K45:L48" si="38">K33+K39</f>
        <v>-28732.667514437351</v>
      </c>
      <c r="L45" s="1">
        <f t="shared" si="38"/>
        <v>-7958.9941818639609</v>
      </c>
      <c r="M45" s="22">
        <f>SUM(J45:L45)</f>
        <v>877222.87697332806</v>
      </c>
    </row>
    <row r="46" spans="2:14" ht="18.75">
      <c r="B46" s="20" t="s">
        <v>47</v>
      </c>
      <c r="C46" s="21">
        <f t="shared" si="36"/>
        <v>541151.53492163937</v>
      </c>
      <c r="D46" s="1">
        <f t="shared" si="36"/>
        <v>-248109.16290525868</v>
      </c>
      <c r="E46" s="1">
        <f t="shared" ref="E46:I46" si="39">E34+E40</f>
        <v>-40381.241372506112</v>
      </c>
      <c r="F46" s="1">
        <f t="shared" si="39"/>
        <v>6581.7127571057636</v>
      </c>
      <c r="G46" s="1">
        <f t="shared" si="39"/>
        <v>-1502.6278238976629</v>
      </c>
      <c r="H46" s="1">
        <f t="shared" si="39"/>
        <v>104383.91431353457</v>
      </c>
      <c r="I46" s="1">
        <f t="shared" si="39"/>
        <v>-4193.2345806092644</v>
      </c>
      <c r="J46" s="22">
        <f t="shared" ref="J46:J48" si="40">SUM(C46:I46)</f>
        <v>357930.89531000797</v>
      </c>
      <c r="K46" s="23">
        <f t="shared" si="38"/>
        <v>-167394.45537007472</v>
      </c>
      <c r="L46" s="1">
        <f t="shared" si="38"/>
        <v>-25867.190033073613</v>
      </c>
      <c r="M46" s="22">
        <f>SUM(J46:L46)</f>
        <v>164669.24990685962</v>
      </c>
    </row>
    <row r="47" spans="2:14" ht="18.75">
      <c r="B47" s="20" t="s">
        <v>48</v>
      </c>
      <c r="C47" s="21">
        <f t="shared" si="36"/>
        <v>161746.3278491901</v>
      </c>
      <c r="D47" s="1">
        <f t="shared" si="36"/>
        <v>-74192.781411717471</v>
      </c>
      <c r="E47" s="1">
        <f t="shared" ref="E47:I47" si="41">E35+E41</f>
        <v>-1877.6840954931122</v>
      </c>
      <c r="F47" s="1">
        <f t="shared" si="41"/>
        <v>0</v>
      </c>
      <c r="G47" s="1">
        <f t="shared" si="41"/>
        <v>4325.4273779811256</v>
      </c>
      <c r="H47" s="1">
        <f t="shared" si="41"/>
        <v>0</v>
      </c>
      <c r="I47" s="1">
        <f t="shared" si="41"/>
        <v>965.62601196272078</v>
      </c>
      <c r="J47" s="22">
        <f t="shared" si="40"/>
        <v>90966.915731923364</v>
      </c>
      <c r="K47" s="23">
        <f t="shared" si="38"/>
        <v>-50021.487301333196</v>
      </c>
      <c r="L47" s="1">
        <f t="shared" si="38"/>
        <v>-2018.0433653187138</v>
      </c>
      <c r="M47" s="22">
        <f>SUM(J47:L47)</f>
        <v>38927.385065271454</v>
      </c>
    </row>
    <row r="48" spans="2:14" ht="18.75">
      <c r="B48" s="20" t="s">
        <v>0</v>
      </c>
      <c r="C48" s="21">
        <f t="shared" si="36"/>
        <v>581018.22228404507</v>
      </c>
      <c r="D48" s="1">
        <f t="shared" si="36"/>
        <v>-99960.124263921723</v>
      </c>
      <c r="E48" s="1">
        <f t="shared" ref="E48:I48" si="42">E36+E42</f>
        <v>0</v>
      </c>
      <c r="F48" s="1">
        <f t="shared" si="42"/>
        <v>0</v>
      </c>
      <c r="G48" s="1">
        <f t="shared" si="42"/>
        <v>0</v>
      </c>
      <c r="H48" s="1">
        <f t="shared" si="42"/>
        <v>0</v>
      </c>
      <c r="I48" s="1">
        <f t="shared" si="42"/>
        <v>0</v>
      </c>
      <c r="J48" s="22">
        <f t="shared" si="40"/>
        <v>481058.09802012332</v>
      </c>
      <c r="K48" s="23">
        <f t="shared" si="38"/>
        <v>-56227.569898455957</v>
      </c>
      <c r="L48" s="1">
        <f t="shared" si="38"/>
        <v>0</v>
      </c>
      <c r="M48" s="22">
        <f>SUM(J48:L48)</f>
        <v>424830.52812166733</v>
      </c>
    </row>
    <row r="49" spans="2:13" ht="19.5" thickBot="1">
      <c r="B49" s="20" t="s">
        <v>1</v>
      </c>
      <c r="C49" s="26">
        <f t="shared" ref="C49:D49" si="43">SUM(C45:C48)</f>
        <v>2328396.696247221</v>
      </c>
      <c r="D49" s="27">
        <f t="shared" si="43"/>
        <v>-473342.36638434208</v>
      </c>
      <c r="E49" s="27">
        <f t="shared" ref="E49:I49" si="44">SUM(E45:E48)</f>
        <v>-50921.398756497831</v>
      </c>
      <c r="F49" s="27">
        <f t="shared" si="44"/>
        <v>0</v>
      </c>
      <c r="G49" s="27">
        <f t="shared" si="44"/>
        <v>39734.628365461722</v>
      </c>
      <c r="H49" s="27">
        <f t="shared" si="44"/>
        <v>0</v>
      </c>
      <c r="I49" s="27">
        <f t="shared" si="44"/>
        <v>2.8882598414242011</v>
      </c>
      <c r="J49" s="28">
        <f>SUM(J45:J48)</f>
        <v>1843870.4477316842</v>
      </c>
      <c r="K49" s="29">
        <f t="shared" ref="K49:M49" si="45">SUM(K45:K48)</f>
        <v>-302376.18008430122</v>
      </c>
      <c r="L49" s="27">
        <f t="shared" si="45"/>
        <v>-35844.227580256287</v>
      </c>
      <c r="M49" s="28">
        <f t="shared" si="45"/>
        <v>1505650.0400671265</v>
      </c>
    </row>
    <row r="50" spans="2:13" ht="21.75" thickTop="1">
      <c r="J50" s="49"/>
      <c r="K50" s="50"/>
      <c r="L50" s="50"/>
      <c r="M50" s="49"/>
    </row>
    <row r="51" spans="2:13">
      <c r="J51" s="44"/>
      <c r="K51" s="12"/>
      <c r="L51" s="12"/>
      <c r="M51" s="12"/>
    </row>
    <row r="52" spans="2:13">
      <c r="J52" s="30"/>
    </row>
    <row r="54" spans="2:13" hidden="1">
      <c r="B54" s="8" t="s">
        <v>6</v>
      </c>
      <c r="C54" s="31">
        <v>0.28110000000000002</v>
      </c>
    </row>
  </sheetData>
  <mergeCells count="12">
    <mergeCell ref="C32:J32"/>
    <mergeCell ref="C38:J38"/>
    <mergeCell ref="C44:J44"/>
    <mergeCell ref="C4:M4"/>
    <mergeCell ref="C5:J5"/>
    <mergeCell ref="K5:M5"/>
    <mergeCell ref="C29:M29"/>
    <mergeCell ref="C30:J30"/>
    <mergeCell ref="K30:M30"/>
    <mergeCell ref="C7:J7"/>
    <mergeCell ref="C13:J13"/>
    <mergeCell ref="C19:J19"/>
  </mergeCells>
  <pageMargins left="0.2" right="0.2" top="0.75" bottom="0.5" header="0.3" footer="0.3"/>
  <pageSetup scale="67" orientation="landscape" r:id="rId1"/>
  <rowBreaks count="1" manualBreakCount="1">
    <brk id="25" max="16383" man="1"/>
  </rowBreaks>
  <ignoredErrors>
    <ignoredError sqref="J20:J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O50"/>
  <sheetViews>
    <sheetView showGridLines="0" zoomScaleNormal="100" zoomScaleSheetLayoutView="70" workbookViewId="0">
      <selection activeCell="B1" sqref="B1"/>
    </sheetView>
  </sheetViews>
  <sheetFormatPr defaultColWidth="8.85546875" defaultRowHeight="15"/>
  <cols>
    <col min="1" max="1" width="4.5703125" style="2" customWidth="1"/>
    <col min="2" max="2" width="19" style="2" bestFit="1" customWidth="1"/>
    <col min="3" max="5" width="15.140625" style="2" customWidth="1"/>
    <col min="6" max="6" width="10.28515625" style="2" customWidth="1"/>
    <col min="7" max="8" width="15.140625" style="2" customWidth="1"/>
    <col min="9" max="9" width="17" style="2" customWidth="1"/>
    <col min="10" max="10" width="2.5703125" style="2" customWidth="1"/>
    <col min="11" max="11" width="15.42578125" style="2" customWidth="1"/>
    <col min="12" max="12" width="17.85546875" style="2" hidden="1" customWidth="1"/>
    <col min="13" max="13" width="17.42578125" style="2" hidden="1" customWidth="1"/>
    <col min="14" max="14" width="15" style="2" hidden="1" customWidth="1"/>
    <col min="15" max="15" width="16.140625" style="2" hidden="1" customWidth="1"/>
    <col min="16" max="16" width="11.5703125" style="2" bestFit="1" customWidth="1"/>
    <col min="17" max="16384" width="8.85546875" style="2"/>
  </cols>
  <sheetData>
    <row r="1" spans="2:15" ht="18.75">
      <c r="B1" s="7" t="str">
        <f>'CP-TAC-2'!B1</f>
        <v>PSE&amp;G 2021 TAC Filing</v>
      </c>
      <c r="I1" s="32" t="s">
        <v>31</v>
      </c>
    </row>
    <row r="2" spans="2:15" ht="18.75">
      <c r="B2" s="33" t="s">
        <v>32</v>
      </c>
      <c r="J2" s="46"/>
      <c r="K2" s="46"/>
      <c r="L2" s="46"/>
      <c r="M2" s="46"/>
    </row>
    <row r="3" spans="2:15" ht="18.75">
      <c r="B3" s="33"/>
      <c r="C3" s="76" t="s">
        <v>56</v>
      </c>
      <c r="D3" s="76"/>
      <c r="E3" s="76"/>
      <c r="G3" s="76" t="s">
        <v>55</v>
      </c>
      <c r="H3" s="76"/>
      <c r="I3" s="76"/>
      <c r="J3" s="46"/>
      <c r="K3" s="46"/>
      <c r="L3" s="46"/>
      <c r="M3" s="46"/>
    </row>
    <row r="5" spans="2:15" ht="22.5" customHeight="1" thickBot="1">
      <c r="C5" s="71" t="s">
        <v>28</v>
      </c>
      <c r="D5" s="71"/>
      <c r="E5" s="71"/>
      <c r="F5" s="71"/>
      <c r="G5" s="71"/>
      <c r="H5" s="71"/>
      <c r="I5" s="71"/>
      <c r="M5" s="75" t="s">
        <v>8</v>
      </c>
      <c r="N5" s="75"/>
      <c r="O5" s="75"/>
    </row>
    <row r="6" spans="2:15" ht="15.75" thickBot="1">
      <c r="C6" s="81" t="s">
        <v>53</v>
      </c>
      <c r="D6" s="82"/>
      <c r="E6" s="83"/>
      <c r="G6" s="72" t="s">
        <v>40</v>
      </c>
      <c r="H6" s="73"/>
      <c r="I6" s="74"/>
      <c r="L6" s="41"/>
      <c r="M6" s="72" t="s">
        <v>49</v>
      </c>
      <c r="N6" s="73"/>
      <c r="O6" s="74"/>
    </row>
    <row r="7" spans="2:15" ht="30.75" thickBot="1">
      <c r="C7" s="52" t="s">
        <v>9</v>
      </c>
      <c r="D7" s="52" t="s">
        <v>11</v>
      </c>
      <c r="E7" s="52" t="s">
        <v>10</v>
      </c>
      <c r="G7" s="3" t="s">
        <v>9</v>
      </c>
      <c r="H7" s="3" t="s">
        <v>11</v>
      </c>
      <c r="I7" s="3" t="s">
        <v>10</v>
      </c>
      <c r="L7" s="5"/>
      <c r="M7" s="3" t="s">
        <v>9</v>
      </c>
      <c r="N7" s="3" t="s">
        <v>11</v>
      </c>
      <c r="O7" s="3" t="s">
        <v>10</v>
      </c>
    </row>
    <row r="8" spans="2:15">
      <c r="B8" s="2" t="s">
        <v>3</v>
      </c>
      <c r="C8" s="5">
        <v>20652901.087058209</v>
      </c>
      <c r="D8" s="5">
        <v>-13210678.273880441</v>
      </c>
      <c r="E8" s="5">
        <f>+C8+D8</f>
        <v>7442222.8131777681</v>
      </c>
      <c r="G8" s="45">
        <v>4766054.0970134307</v>
      </c>
      <c r="H8" s="45">
        <v>-3048618.0632031797</v>
      </c>
      <c r="I8" s="5">
        <f>+G8+H8</f>
        <v>1717436.0338102509</v>
      </c>
      <c r="K8" s="2" t="s">
        <v>13</v>
      </c>
      <c r="L8" s="5" t="s">
        <v>3</v>
      </c>
      <c r="M8" s="5">
        <f>+G8+C16</f>
        <v>9532108.1940268613</v>
      </c>
      <c r="N8" s="5">
        <f>+H8+D16</f>
        <v>-6097236.1264063595</v>
      </c>
      <c r="O8" s="5">
        <f>+M8+N8</f>
        <v>3434872.0676205019</v>
      </c>
    </row>
    <row r="9" spans="2:15">
      <c r="B9" s="2" t="s">
        <v>4</v>
      </c>
      <c r="C9" s="5">
        <v>31411683.611700002</v>
      </c>
      <c r="D9" s="5">
        <v>-7704353.7268500011</v>
      </c>
      <c r="E9" s="5">
        <f>+C9+D9</f>
        <v>23707329.884850003</v>
      </c>
      <c r="G9" s="45">
        <v>6537366.0671485038</v>
      </c>
      <c r="H9" s="45">
        <v>-1961033.4601892957</v>
      </c>
      <c r="I9" s="5">
        <f>+G9+H9</f>
        <v>4576332.6069592079</v>
      </c>
      <c r="L9" s="5" t="s">
        <v>4</v>
      </c>
      <c r="M9" s="5">
        <f>+C17+G9</f>
        <v>13074732.134297008</v>
      </c>
      <c r="N9" s="5">
        <f>+H9+D17</f>
        <v>-3922066.9203785914</v>
      </c>
      <c r="O9" s="5">
        <f>+M9+N9</f>
        <v>9152665.2139184158</v>
      </c>
    </row>
    <row r="10" spans="2:15">
      <c r="B10" s="2" t="s">
        <v>12</v>
      </c>
      <c r="C10" s="39">
        <f>+C8-C9</f>
        <v>-10758782.524641793</v>
      </c>
      <c r="D10" s="39">
        <f t="shared" ref="D10" si="0">+D8-D9</f>
        <v>-5506324.5470304396</v>
      </c>
      <c r="E10" s="39">
        <f t="shared" ref="E10" si="1">+E8-E9</f>
        <v>-16265107.071672235</v>
      </c>
      <c r="G10" s="39">
        <f>+G8-G9</f>
        <v>-1771311.9701350732</v>
      </c>
      <c r="H10" s="39">
        <f t="shared" ref="H10:I10" si="2">+H8-H9</f>
        <v>-1087584.603013884</v>
      </c>
      <c r="I10" s="39">
        <f t="shared" si="2"/>
        <v>-2858896.573148957</v>
      </c>
      <c r="L10" s="5" t="s">
        <v>12</v>
      </c>
      <c r="M10" s="39">
        <f>+M8-M9</f>
        <v>-3542623.9402701464</v>
      </c>
      <c r="N10" s="39">
        <f t="shared" ref="N10:O10" si="3">+N8-N9</f>
        <v>-2175169.2060277681</v>
      </c>
      <c r="O10" s="39">
        <f t="shared" si="3"/>
        <v>-5717793.146297914</v>
      </c>
    </row>
    <row r="11" spans="2:15">
      <c r="C11" s="44"/>
      <c r="D11" s="44"/>
      <c r="E11" s="44"/>
      <c r="G11" s="51"/>
      <c r="H11" s="51"/>
      <c r="I11" s="51"/>
      <c r="L11" s="42" t="s">
        <v>50</v>
      </c>
      <c r="M11" s="44"/>
      <c r="N11" s="44"/>
      <c r="O11" s="44"/>
    </row>
    <row r="12" spans="2:15">
      <c r="C12" s="44"/>
      <c r="D12" s="44"/>
      <c r="E12" s="44"/>
      <c r="G12" s="6"/>
      <c r="H12" s="6"/>
      <c r="I12" s="6"/>
      <c r="L12" s="42"/>
      <c r="M12" s="44"/>
      <c r="N12" s="44"/>
      <c r="O12" s="44"/>
    </row>
    <row r="13" spans="2:15" ht="17.25" customHeight="1" thickBot="1">
      <c r="G13" s="84" t="s">
        <v>13</v>
      </c>
      <c r="H13" s="84"/>
      <c r="I13" s="84"/>
      <c r="M13" s="75" t="s">
        <v>8</v>
      </c>
      <c r="N13" s="75"/>
      <c r="O13" s="75"/>
    </row>
    <row r="14" spans="2:15" ht="15.75" thickBot="1">
      <c r="C14" s="72" t="s">
        <v>51</v>
      </c>
      <c r="D14" s="73"/>
      <c r="E14" s="74"/>
      <c r="G14" s="72" t="s">
        <v>41</v>
      </c>
      <c r="H14" s="73"/>
      <c r="I14" s="74"/>
      <c r="L14" s="5"/>
      <c r="M14" s="72" t="str">
        <f>+G14</f>
        <v>Forecasted January 1, 2022 - December 31, 2022</v>
      </c>
      <c r="N14" s="73"/>
      <c r="O14" s="74"/>
    </row>
    <row r="15" spans="2:15" ht="30.75" thickBot="1">
      <c r="C15" s="3" t="s">
        <v>9</v>
      </c>
      <c r="D15" s="3" t="s">
        <v>11</v>
      </c>
      <c r="E15" s="3" t="s">
        <v>10</v>
      </c>
      <c r="G15" s="3" t="s">
        <v>9</v>
      </c>
      <c r="H15" s="3" t="s">
        <v>11</v>
      </c>
      <c r="I15" s="3" t="s">
        <v>10</v>
      </c>
      <c r="L15" s="5"/>
      <c r="M15" s="3" t="s">
        <v>9</v>
      </c>
      <c r="N15" s="3" t="s">
        <v>11</v>
      </c>
      <c r="O15" s="3" t="s">
        <v>10</v>
      </c>
    </row>
    <row r="16" spans="2:15">
      <c r="B16" s="2" t="s">
        <v>3</v>
      </c>
      <c r="C16" s="5">
        <v>4766054.0970134307</v>
      </c>
      <c r="D16" s="5">
        <v>-3048618.0632031797</v>
      </c>
      <c r="E16" s="5">
        <f>+D16+C16</f>
        <v>1717436.0338102509</v>
      </c>
      <c r="G16" s="45">
        <v>9532108.1940268632</v>
      </c>
      <c r="H16" s="45">
        <v>-6097236.1264063613</v>
      </c>
      <c r="I16" s="5">
        <f>+G16+H16</f>
        <v>3434872.0676205019</v>
      </c>
      <c r="L16" s="5" t="s">
        <v>3</v>
      </c>
      <c r="M16" s="45">
        <f>+G16</f>
        <v>9532108.1940268632</v>
      </c>
      <c r="N16" s="45">
        <f>+H16</f>
        <v>-6097236.1264063613</v>
      </c>
      <c r="O16" s="5">
        <f>+M16+N16</f>
        <v>3434872.0676205019</v>
      </c>
    </row>
    <row r="17" spans="2:15">
      <c r="B17" s="2" t="s">
        <v>4</v>
      </c>
      <c r="C17" s="5">
        <v>6537366.0671485038</v>
      </c>
      <c r="D17" s="5">
        <v>-1961033.4601892957</v>
      </c>
      <c r="E17" s="5">
        <f>SUM(C17:D17)</f>
        <v>4576332.6069592079</v>
      </c>
      <c r="G17" s="45">
        <v>12189803.765639383</v>
      </c>
      <c r="H17" s="45">
        <v>-4459692.1707484387</v>
      </c>
      <c r="I17" s="5">
        <f>+G17+H17</f>
        <v>7730111.5948909447</v>
      </c>
      <c r="L17" s="5" t="s">
        <v>4</v>
      </c>
      <c r="M17" s="45">
        <f>+G17</f>
        <v>12189803.765639383</v>
      </c>
      <c r="N17" s="45">
        <f>+H17</f>
        <v>-4459692.1707484387</v>
      </c>
      <c r="O17" s="5">
        <f>+M17+N17</f>
        <v>7730111.5948909447</v>
      </c>
    </row>
    <row r="18" spans="2:15">
      <c r="B18" s="2" t="s">
        <v>12</v>
      </c>
      <c r="C18" s="39">
        <f>+C16-C17</f>
        <v>-1771311.9701350732</v>
      </c>
      <c r="D18" s="39">
        <f>+D16-D17</f>
        <v>-1087584.603013884</v>
      </c>
      <c r="E18" s="39">
        <f>+E16-E17</f>
        <v>-2858896.573148957</v>
      </c>
      <c r="G18" s="39">
        <f>+G16-G17</f>
        <v>-2657695.5716125201</v>
      </c>
      <c r="H18" s="39">
        <f>+H16-H17</f>
        <v>-1637543.9556579227</v>
      </c>
      <c r="I18" s="39">
        <f>+I16-I17</f>
        <v>-4295239.5272704428</v>
      </c>
      <c r="L18" s="5" t="s">
        <v>12</v>
      </c>
      <c r="M18" s="39">
        <f>+M16-M17</f>
        <v>-2657695.5716125201</v>
      </c>
      <c r="N18" s="39">
        <f>+N16-N17</f>
        <v>-1637543.9556579227</v>
      </c>
      <c r="O18" s="39">
        <f>+O16-O17</f>
        <v>-4295239.5272704428</v>
      </c>
    </row>
    <row r="19" spans="2:15" ht="15.75" thickBot="1">
      <c r="G19" s="5"/>
      <c r="H19" s="5"/>
      <c r="I19" s="5"/>
      <c r="J19" s="5"/>
      <c r="K19" s="5"/>
      <c r="L19" s="5"/>
    </row>
    <row r="20" spans="2:15" ht="15.75" thickBot="1">
      <c r="C20" s="78" t="s">
        <v>5</v>
      </c>
      <c r="D20" s="79"/>
      <c r="E20" s="80"/>
      <c r="G20" s="78" t="s">
        <v>27</v>
      </c>
      <c r="H20" s="79"/>
      <c r="I20" s="80"/>
      <c r="L20" s="5"/>
    </row>
    <row r="21" spans="2:15">
      <c r="B21" s="2" t="s">
        <v>3</v>
      </c>
      <c r="C21" s="5">
        <f>+C8+C16</f>
        <v>25418955.184071638</v>
      </c>
      <c r="D21" s="5">
        <f>+D8+D16</f>
        <v>-16259296.337083621</v>
      </c>
      <c r="E21" s="5">
        <f>+D21+C21</f>
        <v>9159658.8469880167</v>
      </c>
      <c r="G21" s="5">
        <f>+G8+G16</f>
        <v>14298162.291040294</v>
      </c>
      <c r="H21" s="5">
        <f>+H8+H16</f>
        <v>-9145854.1896095406</v>
      </c>
      <c r="I21" s="5">
        <f>+H21+G21</f>
        <v>5152308.1014307532</v>
      </c>
      <c r="L21" s="5"/>
    </row>
    <row r="22" spans="2:15">
      <c r="B22" s="2" t="s">
        <v>4</v>
      </c>
      <c r="C22" s="5">
        <f>+C9+C17</f>
        <v>37949049.678848505</v>
      </c>
      <c r="D22" s="5">
        <f>+D9+D17</f>
        <v>-9665387.1870392971</v>
      </c>
      <c r="E22" s="5">
        <f>+D22+C22</f>
        <v>28283662.491809208</v>
      </c>
      <c r="G22" s="5">
        <f>+G9+G17</f>
        <v>18727169.832787886</v>
      </c>
      <c r="H22" s="5">
        <f>+H9+H17</f>
        <v>-6420725.6309377346</v>
      </c>
      <c r="I22" s="5">
        <f>+H22+G22</f>
        <v>12306444.201850152</v>
      </c>
      <c r="L22" s="5"/>
    </row>
    <row r="23" spans="2:15">
      <c r="B23" s="2" t="s">
        <v>12</v>
      </c>
      <c r="C23" s="39">
        <f>+C21-C22</f>
        <v>-12530094.494776867</v>
      </c>
      <c r="D23" s="39">
        <f>+D21-D22</f>
        <v>-6593909.1500443239</v>
      </c>
      <c r="E23" s="39">
        <f>+E21-E22</f>
        <v>-19124003.644821189</v>
      </c>
      <c r="G23" s="39">
        <f>+G21-G22</f>
        <v>-4429007.5417475924</v>
      </c>
      <c r="H23" s="39">
        <f>+H21-H22</f>
        <v>-2725128.558671806</v>
      </c>
      <c r="I23" s="39">
        <f>+I21-I22</f>
        <v>-7154136.1004193984</v>
      </c>
      <c r="L23" s="5"/>
    </row>
    <row r="24" spans="2:15">
      <c r="L24" s="5"/>
    </row>
    <row r="25" spans="2:15" ht="19.5" thickBot="1">
      <c r="B25" s="46"/>
      <c r="C25" s="71" t="s">
        <v>54</v>
      </c>
      <c r="D25" s="71"/>
      <c r="E25" s="71"/>
      <c r="F25" s="71"/>
      <c r="G25" s="71"/>
      <c r="H25" s="71"/>
      <c r="I25" s="71"/>
      <c r="L25" s="5"/>
      <c r="M25" s="75" t="s">
        <v>7</v>
      </c>
      <c r="N25" s="75"/>
      <c r="O25" s="75"/>
    </row>
    <row r="26" spans="2:15" ht="15.75" customHeight="1" thickBot="1">
      <c r="C26" s="81" t="str">
        <f>C6</f>
        <v>Actual November 1, 2018 - December 31, 2020</v>
      </c>
      <c r="D26" s="82"/>
      <c r="E26" s="83"/>
      <c r="F26" s="46"/>
      <c r="G26" s="72" t="str">
        <f>G6</f>
        <v>Forecasted July 1, 2021 - December 31, 2021</v>
      </c>
      <c r="H26" s="73"/>
      <c r="I26" s="74"/>
      <c r="L26" s="5"/>
      <c r="M26" s="72" t="str">
        <f>+M6</f>
        <v>Jan 1, 2021 - December 31, 2021</v>
      </c>
      <c r="N26" s="73"/>
      <c r="O26" s="74"/>
    </row>
    <row r="27" spans="2:15" ht="30.75" thickBot="1">
      <c r="C27" s="52" t="s">
        <v>9</v>
      </c>
      <c r="D27" s="52" t="s">
        <v>11</v>
      </c>
      <c r="E27" s="52" t="s">
        <v>10</v>
      </c>
      <c r="F27" s="46"/>
      <c r="G27" s="3" t="s">
        <v>9</v>
      </c>
      <c r="H27" s="3" t="s">
        <v>11</v>
      </c>
      <c r="I27" s="3" t="s">
        <v>10</v>
      </c>
      <c r="L27" s="5"/>
      <c r="M27" s="3" t="s">
        <v>9</v>
      </c>
      <c r="N27" s="3" t="s">
        <v>11</v>
      </c>
      <c r="O27" s="3" t="s">
        <v>10</v>
      </c>
    </row>
    <row r="28" spans="2:15" ht="18.75">
      <c r="B28" s="2" t="s">
        <v>3</v>
      </c>
      <c r="C28" s="5">
        <v>82965518.390038595</v>
      </c>
      <c r="D28" s="5">
        <v>-13047744.958059637</v>
      </c>
      <c r="E28" s="5">
        <f>+C28+D28</f>
        <v>69917773.431978956</v>
      </c>
      <c r="F28" s="46"/>
      <c r="G28" s="45">
        <v>19145888.859239675</v>
      </c>
      <c r="H28" s="45">
        <v>-3011018.0672445316</v>
      </c>
      <c r="I28" s="40">
        <f>+G28+H28</f>
        <v>16134870.791995144</v>
      </c>
      <c r="L28" s="5" t="s">
        <v>3</v>
      </c>
      <c r="M28" s="40">
        <f>+G28+C36</f>
        <v>38291777.71847935</v>
      </c>
      <c r="N28" s="40">
        <f>+H28+D36</f>
        <v>-6022036.1344890632</v>
      </c>
      <c r="O28" s="40">
        <f>+M28+N28</f>
        <v>32269741.583990287</v>
      </c>
    </row>
    <row r="29" spans="2:15" ht="18.75">
      <c r="B29" s="2" t="s">
        <v>4</v>
      </c>
      <c r="C29" s="5">
        <v>76253318.0528</v>
      </c>
      <c r="D29" s="5">
        <v>-12919995.441099999</v>
      </c>
      <c r="E29" s="5">
        <f>+C29+D29</f>
        <v>63333322.611699998</v>
      </c>
      <c r="F29" s="46"/>
      <c r="G29" s="45">
        <v>10647011.179114286</v>
      </c>
      <c r="H29" s="45">
        <v>-4641177.1467278004</v>
      </c>
      <c r="I29" s="34">
        <f>+G29+H29</f>
        <v>6005834.0323864855</v>
      </c>
      <c r="L29" s="5" t="s">
        <v>4</v>
      </c>
      <c r="M29" s="34">
        <f>+G29+C37</f>
        <v>23934711.916297268</v>
      </c>
      <c r="N29" s="34">
        <f>+H29+D37</f>
        <v>-7963306.6617218908</v>
      </c>
      <c r="O29" s="34">
        <f>+M29+N29</f>
        <v>15971405.254575377</v>
      </c>
    </row>
    <row r="30" spans="2:15" ht="18.75">
      <c r="B30" s="2" t="s">
        <v>12</v>
      </c>
      <c r="C30" s="39">
        <f>+C28-C29</f>
        <v>6712200.3372385949</v>
      </c>
      <c r="D30" s="39">
        <f t="shared" ref="D30" si="4">+D28-D29</f>
        <v>-127749.5169596374</v>
      </c>
      <c r="E30" s="39">
        <f t="shared" ref="E30" si="5">+E28-E29</f>
        <v>6584450.8202789575</v>
      </c>
      <c r="F30" s="46"/>
      <c r="G30" s="4">
        <f>+G28-G29</f>
        <v>8498877.6801253892</v>
      </c>
      <c r="H30" s="4">
        <f t="shared" ref="H30" si="6">+H28-H29</f>
        <v>1630159.0794832688</v>
      </c>
      <c r="I30" s="4">
        <f t="shared" ref="I30" si="7">+I28-I29</f>
        <v>10129036.759608658</v>
      </c>
      <c r="L30" s="5" t="s">
        <v>12</v>
      </c>
      <c r="M30" s="4">
        <f>+M28-M29</f>
        <v>14357065.802182082</v>
      </c>
      <c r="N30" s="4">
        <f t="shared" ref="N30:O30" si="8">+N28-N29</f>
        <v>1941270.5272328276</v>
      </c>
      <c r="O30" s="4">
        <f t="shared" si="8"/>
        <v>16298336.32941491</v>
      </c>
    </row>
    <row r="31" spans="2:15" ht="18.75">
      <c r="C31" s="5"/>
      <c r="D31" s="5"/>
      <c r="E31" s="5"/>
      <c r="F31" s="46"/>
      <c r="L31" s="42" t="str">
        <f>+L11</f>
        <v>Actuals through June 2021, Forecast through December 2021</v>
      </c>
    </row>
    <row r="32" spans="2:15" ht="18.75">
      <c r="C32" s="5"/>
      <c r="D32" s="5"/>
      <c r="E32" s="5"/>
      <c r="F32" s="46"/>
      <c r="G32" s="35"/>
      <c r="H32" s="35"/>
      <c r="I32" s="35"/>
      <c r="L32" s="42"/>
    </row>
    <row r="33" spans="2:15" ht="19.5" thickBot="1">
      <c r="F33" s="46"/>
      <c r="G33" s="84"/>
      <c r="H33" s="84"/>
      <c r="I33" s="84"/>
      <c r="M33" s="75" t="str">
        <f>+M25</f>
        <v>Gas</v>
      </c>
      <c r="N33" s="75"/>
      <c r="O33" s="75"/>
    </row>
    <row r="34" spans="2:15" ht="19.5" thickBot="1">
      <c r="C34" s="72" t="str">
        <f>C14</f>
        <v>Actual January 1, 2021  - June 30, 2021</v>
      </c>
      <c r="D34" s="73"/>
      <c r="E34" s="74"/>
      <c r="F34" s="46"/>
      <c r="G34" s="72" t="str">
        <f>G14</f>
        <v>Forecasted January 1, 2022 - December 31, 2022</v>
      </c>
      <c r="H34" s="73"/>
      <c r="I34" s="74"/>
      <c r="L34" s="5"/>
      <c r="M34" s="72" t="str">
        <f>+G34</f>
        <v>Forecasted January 1, 2022 - December 31, 2022</v>
      </c>
      <c r="N34" s="73"/>
      <c r="O34" s="74"/>
    </row>
    <row r="35" spans="2:15" ht="30.75" thickBot="1">
      <c r="C35" s="3" t="s">
        <v>9</v>
      </c>
      <c r="D35" s="3" t="s">
        <v>11</v>
      </c>
      <c r="E35" s="3" t="s">
        <v>10</v>
      </c>
      <c r="F35" s="46"/>
      <c r="G35" s="3" t="s">
        <v>9</v>
      </c>
      <c r="H35" s="3" t="s">
        <v>11</v>
      </c>
      <c r="I35" s="3" t="s">
        <v>10</v>
      </c>
      <c r="L35" s="5"/>
      <c r="M35" s="3" t="s">
        <v>9</v>
      </c>
      <c r="N35" s="3" t="s">
        <v>11</v>
      </c>
      <c r="O35" s="3" t="s">
        <v>10</v>
      </c>
    </row>
    <row r="36" spans="2:15" ht="18.75">
      <c r="B36" s="2" t="s">
        <v>3</v>
      </c>
      <c r="C36" s="5">
        <v>19145888.859239675</v>
      </c>
      <c r="D36" s="5">
        <v>-3011018.0672445316</v>
      </c>
      <c r="E36" s="5">
        <f>+D36+C36</f>
        <v>16134870.791995144</v>
      </c>
      <c r="F36" s="46"/>
      <c r="G36" s="45">
        <v>38291777.71847935</v>
      </c>
      <c r="H36" s="45">
        <v>-6022036.1344890632</v>
      </c>
      <c r="I36" s="40">
        <f>+G36+H36</f>
        <v>32269741.583990287</v>
      </c>
      <c r="L36" s="5" t="s">
        <v>3</v>
      </c>
      <c r="M36" s="45">
        <f>+G36</f>
        <v>38291777.71847935</v>
      </c>
      <c r="N36" s="45">
        <f>+H36</f>
        <v>-6022036.1344890632</v>
      </c>
      <c r="O36" s="5">
        <f>+M36+N36</f>
        <v>32269741.583990287</v>
      </c>
    </row>
    <row r="37" spans="2:15" ht="18.75">
      <c r="B37" s="2" t="s">
        <v>4</v>
      </c>
      <c r="C37" s="5">
        <v>13287700.737182982</v>
      </c>
      <c r="D37" s="5">
        <v>-3322129.51499409</v>
      </c>
      <c r="E37" s="5">
        <f>SUM(C37:D37)</f>
        <v>9965571.2221888918</v>
      </c>
      <c r="F37" s="46"/>
      <c r="G37" s="45">
        <v>33248101.452916529</v>
      </c>
      <c r="H37" s="45">
        <v>-8658522.4213618804</v>
      </c>
      <c r="I37" s="34">
        <f>+G37+H37</f>
        <v>24589579.031554647</v>
      </c>
      <c r="L37" s="5" t="s">
        <v>4</v>
      </c>
      <c r="M37" s="45">
        <f>+G37</f>
        <v>33248101.452916529</v>
      </c>
      <c r="N37" s="45">
        <f>+H37</f>
        <v>-8658522.4213618804</v>
      </c>
      <c r="O37" s="5">
        <f>+M37+N37</f>
        <v>24589579.031554647</v>
      </c>
    </row>
    <row r="38" spans="2:15" ht="18.75">
      <c r="B38" s="2" t="s">
        <v>12</v>
      </c>
      <c r="C38" s="4">
        <f>+C36-C37</f>
        <v>5858188.1220566928</v>
      </c>
      <c r="D38" s="4">
        <f>+D36-D37</f>
        <v>311111.44774955837</v>
      </c>
      <c r="E38" s="4">
        <f>+E36-E37</f>
        <v>6169299.5698062517</v>
      </c>
      <c r="F38" s="46"/>
      <c r="G38" s="4">
        <f>+G36-G37</f>
        <v>5043676.2655628212</v>
      </c>
      <c r="H38" s="4">
        <f>+H36-H37</f>
        <v>2636486.2868728172</v>
      </c>
      <c r="I38" s="4">
        <f>+I36-I37</f>
        <v>7680162.5524356402</v>
      </c>
      <c r="L38" s="5" t="s">
        <v>12</v>
      </c>
      <c r="M38" s="39">
        <f>+M36-M37</f>
        <v>5043676.2655628212</v>
      </c>
      <c r="N38" s="39">
        <f>+N36-N37</f>
        <v>2636486.2868728172</v>
      </c>
      <c r="O38" s="39">
        <f>+O36-O37</f>
        <v>7680162.5524356402</v>
      </c>
    </row>
    <row r="39" spans="2:15" ht="15.75" thickBot="1"/>
    <row r="40" spans="2:15" ht="15.75" thickBot="1">
      <c r="C40" s="78" t="s">
        <v>5</v>
      </c>
      <c r="D40" s="79"/>
      <c r="E40" s="80"/>
      <c r="G40" s="78" t="s">
        <v>27</v>
      </c>
      <c r="H40" s="79"/>
      <c r="I40" s="80"/>
    </row>
    <row r="41" spans="2:15">
      <c r="B41" s="2" t="s">
        <v>3</v>
      </c>
      <c r="C41" s="5">
        <f>+C28+C36</f>
        <v>102111407.24927828</v>
      </c>
      <c r="D41" s="5">
        <f>+D28+D36</f>
        <v>-16058763.025304168</v>
      </c>
      <c r="E41" s="5">
        <f>+D41+C41</f>
        <v>86052644.223974109</v>
      </c>
      <c r="G41" s="5">
        <f>+G28+G36</f>
        <v>57437666.577719025</v>
      </c>
      <c r="H41" s="5">
        <f>+H28+H36</f>
        <v>-9033054.2017335948</v>
      </c>
      <c r="I41" s="5">
        <f>+H41+G41</f>
        <v>48404612.375985429</v>
      </c>
    </row>
    <row r="42" spans="2:15">
      <c r="B42" s="2" t="s">
        <v>4</v>
      </c>
      <c r="C42" s="5">
        <f>+C29+C37</f>
        <v>89541018.789982975</v>
      </c>
      <c r="D42" s="5">
        <f>+D29+D37</f>
        <v>-16242124.95609409</v>
      </c>
      <c r="E42" s="5">
        <f>+D42+C42</f>
        <v>73298893.833888888</v>
      </c>
      <c r="G42" s="5">
        <f>+G29+G37</f>
        <v>43895112.632030815</v>
      </c>
      <c r="H42" s="5">
        <f>+H29+H37</f>
        <v>-13299699.568089681</v>
      </c>
      <c r="I42" s="5">
        <f>+H42+G42</f>
        <v>30595413.063941136</v>
      </c>
    </row>
    <row r="43" spans="2:15">
      <c r="B43" s="2" t="s">
        <v>12</v>
      </c>
      <c r="C43" s="39">
        <f>+C41-C42</f>
        <v>12570388.459295303</v>
      </c>
      <c r="D43" s="39">
        <f>+D41-D42</f>
        <v>183361.93078992143</v>
      </c>
      <c r="E43" s="39">
        <f>+E41-E42</f>
        <v>12753750.39008522</v>
      </c>
      <c r="G43" s="39">
        <f>+G41-G42</f>
        <v>13542553.94568821</v>
      </c>
      <c r="H43" s="39">
        <f>+H41-H42</f>
        <v>4266645.366356086</v>
      </c>
      <c r="I43" s="39">
        <f>+I41-I42</f>
        <v>17809199.312044293</v>
      </c>
    </row>
    <row r="45" spans="2:15">
      <c r="B45" s="36"/>
      <c r="C45" s="77" t="s">
        <v>22</v>
      </c>
      <c r="D45" s="77"/>
      <c r="E45" s="77"/>
      <c r="F45" s="36"/>
      <c r="G45" s="77" t="s">
        <v>23</v>
      </c>
      <c r="H45" s="77"/>
      <c r="I45" s="77"/>
    </row>
    <row r="46" spans="2:15" ht="30">
      <c r="B46" s="36"/>
      <c r="C46" s="53" t="s">
        <v>36</v>
      </c>
      <c r="D46" s="53" t="s">
        <v>42</v>
      </c>
      <c r="E46" s="37" t="s">
        <v>34</v>
      </c>
      <c r="F46" s="36"/>
      <c r="G46" s="53" t="s">
        <v>36</v>
      </c>
      <c r="H46" s="53" t="str">
        <f>D46</f>
        <v>2020
Tax Return</v>
      </c>
      <c r="I46" s="37" t="str">
        <f>E46</f>
        <v>2021
Estimate</v>
      </c>
    </row>
    <row r="47" spans="2:15">
      <c r="B47" s="36" t="s">
        <v>9</v>
      </c>
      <c r="C47" s="54">
        <v>57260109.259999998</v>
      </c>
      <c r="D47" s="54">
        <v>53351159.730000004</v>
      </c>
      <c r="E47" s="36">
        <f>(C17+G9)/0.21</f>
        <v>62260629.210938133</v>
      </c>
      <c r="G47" s="54">
        <v>140558594.59</v>
      </c>
      <c r="H47" s="54">
        <v>141372307.10000002</v>
      </c>
      <c r="I47" s="36">
        <f>(C37+G29)/0.21</f>
        <v>113974818.64903462</v>
      </c>
      <c r="J47" s="36" t="s">
        <v>9</v>
      </c>
    </row>
    <row r="48" spans="2:15">
      <c r="B48" s="36" t="s">
        <v>29</v>
      </c>
      <c r="C48" s="55">
        <v>-19596867.699999996</v>
      </c>
      <c r="D48" s="55">
        <v>-16350372.02</v>
      </c>
      <c r="E48" s="38">
        <f>(D17+H9)/0.21</f>
        <v>-18676509.144659959</v>
      </c>
      <c r="G48" s="55">
        <v>-37185265.940000005</v>
      </c>
      <c r="H48" s="55">
        <v>-26588079.449999999</v>
      </c>
      <c r="I48" s="38">
        <f>(D37+H29)/0.21</f>
        <v>-37920507.912961386</v>
      </c>
      <c r="J48" s="36" t="s">
        <v>29</v>
      </c>
    </row>
    <row r="49" spans="2:10">
      <c r="B49" s="36" t="s">
        <v>10</v>
      </c>
      <c r="C49" s="54">
        <f>C47+C48</f>
        <v>37663241.560000002</v>
      </c>
      <c r="D49" s="54">
        <f>D47+D48</f>
        <v>37000787.710000008</v>
      </c>
      <c r="E49" s="36">
        <f>E47+E48</f>
        <v>43584120.066278175</v>
      </c>
      <c r="G49" s="54">
        <f>G47+G48</f>
        <v>103373328.65000001</v>
      </c>
      <c r="H49" s="54">
        <f>H47+H48</f>
        <v>114784227.65000002</v>
      </c>
      <c r="I49" s="36">
        <f>I47+I48</f>
        <v>76054310.736073226</v>
      </c>
      <c r="J49" s="36" t="s">
        <v>10</v>
      </c>
    </row>
    <row r="50" spans="2:10">
      <c r="B50" s="36" t="s">
        <v>30</v>
      </c>
      <c r="C50" s="54">
        <f>C49*0.21</f>
        <v>7909280.7275999999</v>
      </c>
      <c r="D50" s="54">
        <f>D49*0.21</f>
        <v>7770165.4191000015</v>
      </c>
      <c r="E50" s="36">
        <f t="shared" ref="E50" si="9">E49*0.21</f>
        <v>9152665.2139184158</v>
      </c>
      <c r="G50" s="54">
        <f>G49*0.21</f>
        <v>21708399.0165</v>
      </c>
      <c r="H50" s="54">
        <f t="shared" ref="H50" si="10">H49*0.21</f>
        <v>24104687.806500003</v>
      </c>
      <c r="I50" s="36">
        <f>I49*0.21</f>
        <v>15971405.254575377</v>
      </c>
      <c r="J50" s="36" t="s">
        <v>30</v>
      </c>
    </row>
  </sheetData>
  <mergeCells count="28">
    <mergeCell ref="C45:E45"/>
    <mergeCell ref="G45:I45"/>
    <mergeCell ref="C20:E20"/>
    <mergeCell ref="G20:I20"/>
    <mergeCell ref="C6:E6"/>
    <mergeCell ref="G6:I6"/>
    <mergeCell ref="C14:E14"/>
    <mergeCell ref="G14:I14"/>
    <mergeCell ref="G40:I40"/>
    <mergeCell ref="C40:E40"/>
    <mergeCell ref="C26:E26"/>
    <mergeCell ref="G26:I26"/>
    <mergeCell ref="C34:E34"/>
    <mergeCell ref="G34:I34"/>
    <mergeCell ref="G13:I13"/>
    <mergeCell ref="G33:I33"/>
    <mergeCell ref="M33:O33"/>
    <mergeCell ref="M34:O34"/>
    <mergeCell ref="C25:I25"/>
    <mergeCell ref="G3:I3"/>
    <mergeCell ref="M6:O6"/>
    <mergeCell ref="M5:O5"/>
    <mergeCell ref="M26:O26"/>
    <mergeCell ref="C5:I5"/>
    <mergeCell ref="M25:O25"/>
    <mergeCell ref="M13:O13"/>
    <mergeCell ref="M14:O14"/>
    <mergeCell ref="C3:E3"/>
  </mergeCells>
  <pageMargins left="0.45" right="0.45" top="0.75" bottom="0.5" header="0.3" footer="0.3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83CAA9B18D2C4E82D18BC790F6DF44" ma:contentTypeVersion="" ma:contentTypeDescription="Create a new document." ma:contentTypeScope="" ma:versionID="d721233fdf082c118042a0dd12f140e9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b689e67ee69beb279e7b26b971c8b4fd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920865-1E73-48D6-9502-B09213B3A1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F4FAA7-6628-4FCB-9D02-42FB162DEA15}">
  <ds:schemaRefs>
    <ds:schemaRef ds:uri="c85253b9-0a55-49a1-98ad-b5b6252d707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51C43E5-0ACB-4E18-99C5-5928A51C62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CP-TAC-2</vt:lpstr>
      <vt:lpstr>CP-TAC-3</vt:lpstr>
      <vt:lpstr>'CP-TAC-3'!Print_Area</vt:lpstr>
    </vt:vector>
  </TitlesOfParts>
  <Company>PSEG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PSEG</dc:creator>
  <cp:lastModifiedBy>Marsh, Sallie A.</cp:lastModifiedBy>
  <cp:lastPrinted>2019-09-26T13:23:50Z</cp:lastPrinted>
  <dcterms:created xsi:type="dcterms:W3CDTF">2019-07-25T12:49:59Z</dcterms:created>
  <dcterms:modified xsi:type="dcterms:W3CDTF">2021-10-28T18:27:17Z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0x010100CF83CAA9B18D2C4E82D18BC790F6DF44</vt:lpwstr>
  </property>
</Properties>
</file>