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ile01-h3-e\Shared folder\case management\Vhaynes\COMPLETED INCOMING CORRESPONDENCE DURING CLOSURE\"/>
    </mc:Choice>
  </mc:AlternateContent>
  <bookViews>
    <workbookView xWindow="0" yWindow="0" windowWidth="19200" windowHeight="5976" activeTab="1"/>
  </bookViews>
  <sheets>
    <sheet name="customers and arrearages" sheetId="3" r:id="rId1"/>
    <sheet name="USF and Fresh Start" sheetId="4" r:id="rId2"/>
  </sheets>
  <definedNames>
    <definedName name="_xlnm.Print_Area" localSheetId="1">'USF and Fresh Start'!$A$1:$E$30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3" l="1"/>
  <c r="B3" i="3" s="1"/>
  <c r="C19" i="4" l="1"/>
  <c r="C21" i="4" s="1"/>
  <c r="D25" i="4" s="1"/>
  <c r="C8" i="4" l="1"/>
  <c r="C9" i="4" s="1"/>
  <c r="C13" i="4" s="1"/>
  <c r="B18" i="3" l="1"/>
  <c r="B22" i="3" s="1"/>
  <c r="B11" i="3"/>
  <c r="B15" i="3" s="1"/>
  <c r="B24" i="3" l="1"/>
  <c r="C3" i="3"/>
  <c r="C6" i="3" s="1"/>
  <c r="B6" i="3"/>
  <c r="C22" i="3" l="1"/>
  <c r="B28" i="4" s="1"/>
  <c r="D28" i="4" s="1"/>
  <c r="C12" i="4"/>
  <c r="C14" i="4" s="1"/>
  <c r="C15" i="3"/>
  <c r="B27" i="4" s="1"/>
  <c r="C15" i="4" l="1"/>
  <c r="C25" i="4"/>
  <c r="D27" i="4"/>
  <c r="C27" i="4"/>
  <c r="E27" i="4" s="1"/>
  <c r="C28" i="4" l="1"/>
  <c r="E28" i="4" s="1"/>
  <c r="E25" i="4"/>
</calcChain>
</file>

<file path=xl/sharedStrings.xml><?xml version="1.0" encoding="utf-8"?>
<sst xmlns="http://schemas.openxmlformats.org/spreadsheetml/2006/main" count="47" uniqueCount="32">
  <si>
    <t>10% Administrative Costs</t>
  </si>
  <si>
    <t>NJ LIHEAP Supplemental under ARP</t>
  </si>
  <si>
    <t>Net NJ LIHEAP Supplemental under ARP</t>
  </si>
  <si>
    <t>Total</t>
  </si>
  <si>
    <t>Net Arrearage $</t>
  </si>
  <si>
    <t>25% of Net Arrearage $</t>
  </si>
  <si>
    <t>Assumes 90% of NJ LIHEAP Supplemental under ARP goes to gas and electric arrears.</t>
  </si>
  <si>
    <t>Annual USF benefit</t>
  </si>
  <si>
    <t>Total USF $</t>
  </si>
  <si>
    <t>Customers in arrears</t>
  </si>
  <si>
    <t>Fresh Start $</t>
  </si>
  <si>
    <t>USF $</t>
  </si>
  <si>
    <t>Total $</t>
  </si>
  <si>
    <t>Gas</t>
  </si>
  <si>
    <t>PSE&amp;G</t>
  </si>
  <si>
    <t>NJNG</t>
  </si>
  <si>
    <t>Etown</t>
  </si>
  <si>
    <t>SJG</t>
  </si>
  <si>
    <t>Electric</t>
  </si>
  <si>
    <t>JCP&amp;L</t>
  </si>
  <si>
    <t>ACE</t>
  </si>
  <si>
    <t>RECO</t>
  </si>
  <si>
    <t>Cumulative Arrearage $ as of April 2021</t>
  </si>
  <si>
    <t>Customers in Arrears</t>
  </si>
  <si>
    <t>25% Customers in Arrears</t>
  </si>
  <si>
    <t>Annual Minimum USF Benefit</t>
  </si>
  <si>
    <t>25% of Customers USF Benefit</t>
  </si>
  <si>
    <t>Estimate of Increase to USF/Fresh Start Program from Program Expansion</t>
  </si>
  <si>
    <t>Arrearage $</t>
  </si>
  <si>
    <t>Customers</t>
  </si>
  <si>
    <t>Total Arrearage $</t>
  </si>
  <si>
    <t>S-USF-0002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</si>
</sst>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2" applyNumberFormat="1" applyFont="1"/>
    <xf numFmtId="164" fontId="2" fillId="0" borderId="0" xfId="2" applyNumberFormat="1" applyFont="1"/>
    <xf numFmtId="165" fontId="0" fillId="0" borderId="0" xfId="1" applyNumberFormat="1" applyFont="1"/>
    <xf numFmtId="164" fontId="0" fillId="0" borderId="0" xfId="0" applyNumberFormat="1"/>
    <xf numFmtId="164" fontId="0" fillId="0" borderId="0" xfId="2" applyNumberFormat="1" applyFont="1" applyAlignment="1">
      <alignment horizontal="center"/>
    </xf>
    <xf numFmtId="9" fontId="0" fillId="0" borderId="0" xfId="0" applyNumberFormat="1"/>
    <xf numFmtId="9" fontId="0" fillId="0" borderId="0" xfId="3" applyFont="1"/>
    <xf numFmtId="44" fontId="0" fillId="0" borderId="0" xfId="2" applyFont="1"/>
    <xf numFmtId="164" fontId="0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/>
    <xf numFmtId="44" fontId="2" fillId="0" borderId="0" xfId="2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workbookViewId="0">
      <selection activeCell="E4" sqref="E4"/>
    </sheetView>
  </sheetViews>
  <sheetFormatPr defaultRowHeight="14.4" x14ac:dyDescent="0.3"/>
  <cols>
    <col min="1" max="1" width="23.21875" bestFit="1" customWidth="1"/>
    <col min="2" max="2" width="15.21875" bestFit="1" customWidth="1"/>
    <col min="3" max="8" width="13.77734375" bestFit="1" customWidth="1"/>
  </cols>
  <sheetData>
    <row r="1" spans="1:4" x14ac:dyDescent="0.3">
      <c r="D1" t="s">
        <v>31</v>
      </c>
    </row>
    <row r="2" spans="1:4" x14ac:dyDescent="0.3">
      <c r="C2" s="6">
        <v>0.25</v>
      </c>
    </row>
    <row r="3" spans="1:4" x14ac:dyDescent="0.3">
      <c r="A3" t="s">
        <v>9</v>
      </c>
      <c r="B3" s="3">
        <f>B34</f>
        <v>719282</v>
      </c>
      <c r="C3" s="3">
        <f>B3*0.25</f>
        <v>179820.5</v>
      </c>
    </row>
    <row r="4" spans="1:4" x14ac:dyDescent="0.3">
      <c r="A4" s="3" t="s">
        <v>7</v>
      </c>
      <c r="B4" s="8">
        <v>60</v>
      </c>
      <c r="C4" s="8">
        <v>60</v>
      </c>
      <c r="D4" s="8"/>
    </row>
    <row r="6" spans="1:4" x14ac:dyDescent="0.3">
      <c r="A6" t="s">
        <v>8</v>
      </c>
      <c r="B6" s="1">
        <f>B3*B4</f>
        <v>43156920</v>
      </c>
      <c r="C6" s="1">
        <f t="shared" ref="C6" si="0">C3*C4</f>
        <v>10789230</v>
      </c>
      <c r="D6" s="1"/>
    </row>
    <row r="9" spans="1:4" x14ac:dyDescent="0.3">
      <c r="B9" s="10" t="s">
        <v>28</v>
      </c>
    </row>
    <row r="10" spans="1:4" x14ac:dyDescent="0.3">
      <c r="A10" t="s">
        <v>13</v>
      </c>
    </row>
    <row r="11" spans="1:4" x14ac:dyDescent="0.3">
      <c r="A11" t="s">
        <v>14</v>
      </c>
      <c r="B11" s="3">
        <f>314906432*0.34</f>
        <v>107068186.88000001</v>
      </c>
    </row>
    <row r="12" spans="1:4" x14ac:dyDescent="0.3">
      <c r="A12" t="s">
        <v>15</v>
      </c>
      <c r="B12" s="3">
        <v>18724223.34</v>
      </c>
    </row>
    <row r="13" spans="1:4" x14ac:dyDescent="0.3">
      <c r="A13" t="s">
        <v>16</v>
      </c>
      <c r="B13" s="3">
        <v>28322074.359999999</v>
      </c>
    </row>
    <row r="14" spans="1:4" x14ac:dyDescent="0.3">
      <c r="A14" t="s">
        <v>17</v>
      </c>
      <c r="B14" s="3">
        <v>42727855</v>
      </c>
    </row>
    <row r="15" spans="1:4" x14ac:dyDescent="0.3">
      <c r="A15" t="s">
        <v>3</v>
      </c>
      <c r="B15" s="11">
        <f>SUM(B11:B14)</f>
        <v>196842339.58000001</v>
      </c>
      <c r="C15" s="7">
        <f>B15/B24</f>
        <v>0.37539269648056539</v>
      </c>
    </row>
    <row r="17" spans="1:3" x14ac:dyDescent="0.3">
      <c r="A17" t="s">
        <v>18</v>
      </c>
    </row>
    <row r="18" spans="1:3" x14ac:dyDescent="0.3">
      <c r="A18" t="s">
        <v>14</v>
      </c>
      <c r="B18" s="3">
        <f>314906432*0.66</f>
        <v>207838245.12</v>
      </c>
    </row>
    <row r="19" spans="1:3" x14ac:dyDescent="0.3">
      <c r="A19" t="s">
        <v>19</v>
      </c>
      <c r="B19" s="3">
        <v>45226931</v>
      </c>
    </row>
    <row r="20" spans="1:3" x14ac:dyDescent="0.3">
      <c r="A20" t="s">
        <v>20</v>
      </c>
      <c r="B20" s="3">
        <v>71999267</v>
      </c>
    </row>
    <row r="21" spans="1:3" x14ac:dyDescent="0.3">
      <c r="A21" t="s">
        <v>21</v>
      </c>
      <c r="B21" s="3">
        <v>2457014</v>
      </c>
    </row>
    <row r="22" spans="1:3" x14ac:dyDescent="0.3">
      <c r="A22" t="s">
        <v>3</v>
      </c>
      <c r="B22" s="11">
        <f>SUM(B18:B21)</f>
        <v>327521457.12</v>
      </c>
      <c r="C22" s="7">
        <f>B22/B24</f>
        <v>0.62460730351943461</v>
      </c>
    </row>
    <row r="24" spans="1:3" x14ac:dyDescent="0.3">
      <c r="A24" t="s">
        <v>30</v>
      </c>
      <c r="B24" s="11">
        <f>B22+B15</f>
        <v>524363796.70000005</v>
      </c>
    </row>
    <row r="26" spans="1:3" x14ac:dyDescent="0.3">
      <c r="B26" s="10" t="s">
        <v>29</v>
      </c>
    </row>
    <row r="27" spans="1:3" x14ac:dyDescent="0.3">
      <c r="A27" t="s">
        <v>14</v>
      </c>
      <c r="B27" s="3">
        <v>366895</v>
      </c>
    </row>
    <row r="28" spans="1:3" x14ac:dyDescent="0.3">
      <c r="A28" t="s">
        <v>15</v>
      </c>
      <c r="B28" s="3">
        <v>44203</v>
      </c>
    </row>
    <row r="29" spans="1:3" x14ac:dyDescent="0.3">
      <c r="A29" t="s">
        <v>16</v>
      </c>
      <c r="B29" s="3">
        <v>65194</v>
      </c>
    </row>
    <row r="30" spans="1:3" x14ac:dyDescent="0.3">
      <c r="A30" t="s">
        <v>17</v>
      </c>
      <c r="B30" s="3">
        <v>72343</v>
      </c>
    </row>
    <row r="31" spans="1:3" x14ac:dyDescent="0.3">
      <c r="A31" t="s">
        <v>19</v>
      </c>
      <c r="B31" s="3">
        <v>76520</v>
      </c>
    </row>
    <row r="32" spans="1:3" x14ac:dyDescent="0.3">
      <c r="A32" t="s">
        <v>20</v>
      </c>
      <c r="B32" s="3">
        <v>88752</v>
      </c>
    </row>
    <row r="33" spans="1:2" x14ac:dyDescent="0.3">
      <c r="A33" t="s">
        <v>21</v>
      </c>
      <c r="B33" s="3">
        <v>5375</v>
      </c>
    </row>
    <row r="34" spans="1:2" x14ac:dyDescent="0.3">
      <c r="A34" t="s">
        <v>3</v>
      </c>
      <c r="B34" s="11">
        <f>SUM(B27:B33)</f>
        <v>719282</v>
      </c>
    </row>
    <row r="36" spans="1:2" x14ac:dyDescent="0.3">
      <c r="B36" s="1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zoomScale="110" zoomScaleNormal="110" zoomScaleSheetLayoutView="110" workbookViewId="0">
      <selection activeCell="E1" sqref="E1"/>
    </sheetView>
  </sheetViews>
  <sheetFormatPr defaultRowHeight="14.4" x14ac:dyDescent="0.3"/>
  <cols>
    <col min="1" max="1" width="36.77734375" bestFit="1" customWidth="1"/>
    <col min="2" max="2" width="5.5546875" bestFit="1" customWidth="1"/>
    <col min="3" max="3" width="16.77734375" style="1" bestFit="1" customWidth="1"/>
    <col min="4" max="4" width="15.21875" bestFit="1" customWidth="1"/>
    <col min="5" max="5" width="14.5546875" bestFit="1" customWidth="1"/>
    <col min="7" max="7" width="16.21875" bestFit="1" customWidth="1"/>
  </cols>
  <sheetData>
    <row r="1" spans="1:5" x14ac:dyDescent="0.3">
      <c r="E1" t="s">
        <v>31</v>
      </c>
    </row>
    <row r="2" spans="1:5" x14ac:dyDescent="0.3">
      <c r="A2" t="s">
        <v>27</v>
      </c>
    </row>
    <row r="4" spans="1:5" x14ac:dyDescent="0.3">
      <c r="A4" t="s">
        <v>6</v>
      </c>
    </row>
    <row r="7" spans="1:5" x14ac:dyDescent="0.3">
      <c r="A7" t="s">
        <v>1</v>
      </c>
      <c r="C7" s="1">
        <v>172973948</v>
      </c>
    </row>
    <row r="8" spans="1:5" ht="16.2" x14ac:dyDescent="0.45">
      <c r="A8" t="s">
        <v>0</v>
      </c>
      <c r="C8" s="2">
        <f>C7*0.1</f>
        <v>17297394.800000001</v>
      </c>
    </row>
    <row r="9" spans="1:5" x14ac:dyDescent="0.3">
      <c r="A9" t="s">
        <v>2</v>
      </c>
      <c r="C9" s="1">
        <f>C7-C8</f>
        <v>155676553.19999999</v>
      </c>
    </row>
    <row r="11" spans="1:5" x14ac:dyDescent="0.3">
      <c r="C11" s="5"/>
    </row>
    <row r="12" spans="1:5" x14ac:dyDescent="0.3">
      <c r="A12" t="s">
        <v>22</v>
      </c>
      <c r="C12" s="4">
        <f>'customers and arrearages'!B24</f>
        <v>524363796.70000005</v>
      </c>
    </row>
    <row r="13" spans="1:5" ht="16.2" x14ac:dyDescent="0.45">
      <c r="A13" t="s">
        <v>2</v>
      </c>
      <c r="C13" s="2">
        <f>-C9</f>
        <v>-155676553.19999999</v>
      </c>
    </row>
    <row r="14" spans="1:5" x14ac:dyDescent="0.3">
      <c r="A14" t="s">
        <v>4</v>
      </c>
      <c r="C14" s="1">
        <f>SUM(C12:C13)</f>
        <v>368687243.50000006</v>
      </c>
    </row>
    <row r="15" spans="1:5" x14ac:dyDescent="0.3">
      <c r="A15" t="s">
        <v>5</v>
      </c>
      <c r="C15" s="1">
        <f>C14*0.25</f>
        <v>92171810.875000015</v>
      </c>
    </row>
    <row r="18" spans="1:5" x14ac:dyDescent="0.3">
      <c r="A18" t="s">
        <v>23</v>
      </c>
      <c r="C18" s="3">
        <v>719282</v>
      </c>
    </row>
    <row r="19" spans="1:5" x14ac:dyDescent="0.3">
      <c r="A19" t="s">
        <v>24</v>
      </c>
      <c r="C19" s="3">
        <f>C18*0.25</f>
        <v>179820.5</v>
      </c>
    </row>
    <row r="20" spans="1:5" ht="16.2" x14ac:dyDescent="0.45">
      <c r="A20" t="s">
        <v>25</v>
      </c>
      <c r="C20" s="12">
        <v>60</v>
      </c>
    </row>
    <row r="21" spans="1:5" x14ac:dyDescent="0.3">
      <c r="A21" t="s">
        <v>26</v>
      </c>
      <c r="C21" s="1">
        <f>C19*C20</f>
        <v>10789230</v>
      </c>
    </row>
    <row r="24" spans="1:5" x14ac:dyDescent="0.3">
      <c r="C24" s="9" t="s">
        <v>10</v>
      </c>
      <c r="D24" s="10" t="s">
        <v>11</v>
      </c>
      <c r="E24" t="s">
        <v>12</v>
      </c>
    </row>
    <row r="25" spans="1:5" x14ac:dyDescent="0.3">
      <c r="A25" t="s">
        <v>5</v>
      </c>
      <c r="B25" s="6">
        <v>0.25</v>
      </c>
      <c r="C25" s="1">
        <f>C$14*$B25</f>
        <v>92171810.875000015</v>
      </c>
      <c r="D25" s="1">
        <f>C21</f>
        <v>10789230</v>
      </c>
      <c r="E25" s="4">
        <f>SUM(C25:D25)</f>
        <v>102961040.87500001</v>
      </c>
    </row>
    <row r="26" spans="1:5" x14ac:dyDescent="0.3">
      <c r="B26" s="6"/>
      <c r="D26" s="1"/>
      <c r="E26" s="4"/>
    </row>
    <row r="27" spans="1:5" x14ac:dyDescent="0.3">
      <c r="A27" t="s">
        <v>13</v>
      </c>
      <c r="B27" s="6">
        <f>'customers and arrearages'!C15</f>
        <v>0.37539269648056539</v>
      </c>
      <c r="C27" s="1">
        <f>C$25*$B27</f>
        <v>34600624.623862959</v>
      </c>
      <c r="D27" s="1">
        <f>D$25*$B27</f>
        <v>4050198.1426490108</v>
      </c>
      <c r="E27" s="4">
        <f>SUM(C27:D27)</f>
        <v>38650822.766511969</v>
      </c>
    </row>
    <row r="28" spans="1:5" x14ac:dyDescent="0.3">
      <c r="A28" t="s">
        <v>18</v>
      </c>
      <c r="B28" s="6">
        <f>'customers and arrearages'!C22</f>
        <v>0.62460730351943461</v>
      </c>
      <c r="C28" s="1">
        <f>C$25*$B28</f>
        <v>57571186.251137055</v>
      </c>
      <c r="D28" s="1">
        <f>D$25*$B28</f>
        <v>6739031.8573509892</v>
      </c>
      <c r="E28" s="4">
        <f>SUM(C28:D28)</f>
        <v>64310218.108488046</v>
      </c>
    </row>
    <row r="29" spans="1:5" x14ac:dyDescent="0.3">
      <c r="D29" s="1"/>
    </row>
  </sheetData>
  <printOptions horizontalCentered="1"/>
  <pageMargins left="0.7" right="0.7" top="0.75" bottom="0.75" header="0.3" footer="0.3"/>
  <pageSetup scale="68" fitToHeight="2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D0A75A608AA948B5FE3CAC28CA7C49" ma:contentTypeVersion="" ma:contentTypeDescription="Create a new document." ma:contentTypeScope="" ma:versionID="400cb0787fd8b4d9c9739b9856ed59dd">
  <xsd:schema xmlns:xsd="http://www.w3.org/2001/XMLSchema" xmlns:xs="http://www.w3.org/2001/XMLSchema" xmlns:p="http://schemas.microsoft.com/office/2006/metadata/properties" xmlns:ns1="http://schemas.microsoft.com/sharepoint/v3" xmlns:ns2="C32E8572-6BB6-41E5-AF14-AE162F6ABD0D" targetNamespace="http://schemas.microsoft.com/office/2006/metadata/properties" ma:root="true" ma:fieldsID="60a5416a2973d9b04c67ef0336529d21" ns1:_="" ns2:_="">
    <xsd:import namespace="http://schemas.microsoft.com/sharepoint/v3"/>
    <xsd:import namespace="C32E8572-6BB6-41E5-AF14-AE162F6ABD0D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2:Filing_x0020_Number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0" nillable="true" ma:displayName="Approver Comments" ma:hidden="true" ma:internalName="_ModerationComments" ma:readOnly="true">
      <xsd:simpleType>
        <xsd:restriction base="dms:Note"/>
      </xsd:simpleType>
    </xsd:element>
    <xsd:element name="File_x0020_Type" ma:index="4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5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6" nillable="true" ma:displayName="Source URL" ma:hidden="true" ma:internalName="_SourceUrl">
      <xsd:simpleType>
        <xsd:restriction base="dms:Text"/>
      </xsd:simpleType>
    </xsd:element>
    <xsd:element name="_SharedFileIndex" ma:index="7" nillable="true" ma:displayName="Shared File Index" ma:hidden="true" ma:internalName="_SharedFileIndex">
      <xsd:simpleType>
        <xsd:restriction base="dms:Text"/>
      </xsd:simpleType>
    </xsd:element>
    <xsd:element name="ContentTypeId" ma:index="10" nillable="true" ma:displayName="Content Type ID" ma:hidden="true" ma:internalName="ContentTypeId" ma:readOnly="true">
      <xsd:simpleType>
        <xsd:restriction base="dms:Unknown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  <xsd:element name="xd_Signature" ma:index="13" nillable="true" ma:displayName="Is Signed" ma:hidden="true" ma:internalName="xd_Signature" ma:readOnly="true">
      <xsd:simpleType>
        <xsd:restriction base="dms:Boolean"/>
      </xsd:simpleType>
    </xsd:element>
    <xsd:element name="ID" ma:index="14" nillable="true" ma:displayName="ID" ma:internalName="ID" ma:readOnly="true">
      <xsd:simpleType>
        <xsd:restriction base="dms:Unknown"/>
      </xsd:simpleType>
    </xsd:element>
    <xsd:element name="Author" ma:index="17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9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0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21" nillable="true" ma:displayName="Copy Source" ma:internalName="_CopySource" ma:readOnly="true">
      <xsd:simpleType>
        <xsd:restriction base="dms:Text"/>
      </xsd:simpleType>
    </xsd:element>
    <xsd:element name="_ModerationStatus" ma:index="22" nillable="true" ma:displayName="Approval Status" ma:default="0" ma:hidden="true" ma:internalName="_ModerationStatus" ma:readOnly="true">
      <xsd:simpleType>
        <xsd:restriction base="dms:Unknown"/>
      </xsd:simpleType>
    </xsd:element>
    <xsd:element name="FileRef" ma:index="23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24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25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26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27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28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SortBehavior" ma:index="29" nillable="true" ma:displayName="Sort Type" ma:hidden="true" ma:list="Docs" ma:internalName="SortBehavior" ma:readOnly="true" ma:showField="SortBehavior">
      <xsd:simpleType>
        <xsd:restriction base="dms:Lookup"/>
      </xsd:simpleType>
    </xsd:element>
    <xsd:element name="CheckedOutUserId" ma:index="31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2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3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34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SyncClientId" ma:index="35" nillable="true" ma:displayName="Client Id" ma:hidden="true" ma:list="Docs" ma:internalName="SyncClientId" ma:readOnly="true" ma:showField="SyncClientId">
      <xsd:simpleType>
        <xsd:restriction base="dms:Lookup"/>
      </xsd:simpleType>
    </xsd:element>
    <xsd:element name="ProgId" ma:index="36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37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38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39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40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53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54" nillable="true" ma:displayName="Level" ma:hidden="true" ma:internalName="_Level" ma:readOnly="true">
      <xsd:simpleType>
        <xsd:restriction base="dms:Unknown"/>
      </xsd:simpleType>
    </xsd:element>
    <xsd:element name="_IsCurrentVersion" ma:index="55" nillable="true" ma:displayName="Is Current Version" ma:hidden="true" ma:internalName="_IsCurrentVersion" ma:readOnly="true">
      <xsd:simpleType>
        <xsd:restriction base="dms:Boolean"/>
      </xsd:simpleType>
    </xsd:element>
    <xsd:element name="ItemChildCount" ma:index="56" nillable="true" ma:displayName="Item Child Count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7" nillable="true" ma:displayName="Folder Child Count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61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2" nillable="true" ma:displayName="UI Version" ma:hidden="true" ma:internalName="_UIVersion" ma:readOnly="true">
      <xsd:simpleType>
        <xsd:restriction base="dms:Unknown"/>
      </xsd:simpleType>
    </xsd:element>
    <xsd:element name="_UIVersionString" ma:index="63" nillable="true" ma:displayName="Version" ma:internalName="_UIVersionString" ma:readOnly="true">
      <xsd:simpleType>
        <xsd:restriction base="dms:Text"/>
      </xsd:simpleType>
    </xsd:element>
    <xsd:element name="InstanceID" ma:index="64" nillable="true" ma:displayName="Instance ID" ma:hidden="true" ma:internalName="InstanceID" ma:readOnly="true">
      <xsd:simpleType>
        <xsd:restriction base="dms:Unknown"/>
      </xsd:simpleType>
    </xsd:element>
    <xsd:element name="Order" ma:index="65" nillable="true" ma:displayName="Order" ma:hidden="true" ma:internalName="Order">
      <xsd:simpleType>
        <xsd:restriction base="dms:Number"/>
      </xsd:simpleType>
    </xsd:element>
    <xsd:element name="GUID" ma:index="66" nillable="true" ma:displayName="GUID" ma:hidden="true" ma:internalName="GUID" ma:readOnly="true">
      <xsd:simpleType>
        <xsd:restriction base="dms:Unknown"/>
      </xsd:simpleType>
    </xsd:element>
    <xsd:element name="WorkflowVersion" ma:index="67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68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69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0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71" nillable="true" ma:displayName="Document Concurrency Number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E8572-6BB6-41E5-AF14-AE162F6ABD0D" elementFormDefault="qualified">
    <xsd:import namespace="http://schemas.microsoft.com/office/2006/documentManagement/types"/>
    <xsd:import namespace="http://schemas.microsoft.com/office/infopath/2007/PartnerControls"/>
    <xsd:element name="Filing_x0020_Number" ma:index="9" nillable="true" ma:displayName="Filing Number" ma:internalName="Filing_x0020_Number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Filing_x0020_Number xmlns="C32E8572-6BB6-41E5-AF14-AE162F6ABD0D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0x010100EFD0A75A608AA948B5FE3CAC28CA7C49</ContentTypeId>
  </documentManagement>
</p:properties>
</file>

<file path=customXml/itemProps1.xml><?xml version="1.0" encoding="utf-8"?>
<ds:datastoreItem xmlns:ds="http://schemas.openxmlformats.org/officeDocument/2006/customXml" ds:itemID="{5F111951-A348-4175-8688-93FA1B1FE4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32E8572-6BB6-41E5-AF14-AE162F6AB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4D1891-55E8-4A93-AA56-71713945BC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88EFF-094C-4DCF-9505-0D224A44BC08}">
  <ds:schemaRefs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C32E8572-6BB6-41E5-AF14-AE162F6ABD0D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customers and arrearages</vt:lpstr>
      <vt:lpstr>USF and Fresh Start</vt:lpstr>
      <vt:lpstr>'USF and Fresh Start'!Print_Area</vt:lpstr>
    </vt:vector>
  </TitlesOfParts>
  <Company>New Jersey Resources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Trebino Tina</dc:creator>
  <cp:lastModifiedBy>Drew, Veronica</cp:lastModifiedBy>
  <cp:lastPrinted>2021-07-19T15:42:12Z</cp:lastPrinted>
  <dcterms:created xsi:type="dcterms:W3CDTF">2021-06-01T17:37:17Z</dcterms:created>
  <dcterms:modified xsi:type="dcterms:W3CDTF">2021-08-19T18:49:57Z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0x010100A6F180D9D2D1FC47A2D9A11F75B17049</vt:lpwstr>
  </property>
</Properties>
</file>