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FFAI\Rate Cases\2021 Rate Case\Workpapers Post-Filing\Schedules JULY UPDATES 7.9.2021\Exhibit P-5 HW Sched 1 and 25 JULY Updates\"/>
    </mc:Choice>
  </mc:AlternateContent>
  <xr:revisionPtr revIDLastSave="0" documentId="13_ncr:1_{116A7B61-FD6A-419D-9F5B-1D81494057C5}" xr6:coauthVersionLast="45" xr6:coauthVersionMax="45" xr10:uidLastSave="{00000000-0000-0000-0000-000000000000}"/>
  <bookViews>
    <workbookView xWindow="-25320" yWindow="-120" windowWidth="25440" windowHeight="15390" firstSheet="4" activeTab="4" xr2:uid="{00000000-000D-0000-FFFF-FFFF00000000}"/>
  </bookViews>
  <sheets>
    <sheet name="Name" sheetId="12" r:id="rId1"/>
    <sheet name="Financials" sheetId="117" r:id="rId2"/>
    <sheet name="COS" sheetId="15" r:id="rId3"/>
    <sheet name="TOC" sheetId="64" r:id="rId4"/>
    <sheet name="Summary of Other CWC" sheetId="120" r:id="rId5"/>
    <sheet name="SCH ASSETS v LIABILITIES" sheetId="8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3" hidden="1">TOC!$A$12:$G$63</definedName>
    <definedName name="adp">#REF!</definedName>
    <definedName name="coname">[1]NAME!$C$5</definedName>
    <definedName name="DocType">[2]DocType!$A$4:$B$67</definedName>
    <definedName name="end">#REF!</definedName>
    <definedName name="enddate">[3]Sheet1!$C$7</definedName>
    <definedName name="exname">[1]NAME!$C$3</definedName>
    <definedName name="finalrateyr">'[4]Rate yr Financials'!$A$9:$P$54</definedName>
    <definedName name="getdays">[4]COS!$D$12:$Y$114</definedName>
    <definedName name="getdisc">[5]Sheet3!$A$10:$D$138</definedName>
    <definedName name="getfinance">Financials!$B$12:$L$54</definedName>
    <definedName name="getjde">[6]Sample!$C$4:$G$34</definedName>
    <definedName name="getlag">[1]COS!$L$8:$AH$96</definedName>
    <definedName name="getorac">[6]Sample!$K$4:$O$34</definedName>
    <definedName name="getsamp">#REF!</definedName>
    <definedName name="GLAccount">'[2]GL Account'!$A$4:$B$78</definedName>
    <definedName name="invdate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44276.8757638889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JDEsample">'[6]Sample-JDE (Sorted-Batch Nos.)'!$AP$2:$AR$83</definedName>
    <definedName name="name">[3]Sheet1!$C$5</definedName>
    <definedName name="oraclesample">'[6]Sample from ORACLE'!$CE$2:$CG$128</definedName>
    <definedName name="pay">#REF!</definedName>
    <definedName name="payperiod">#REF!</definedName>
    <definedName name="_xlnm.Print_Area" localSheetId="5">'SCH ASSETS v LIABILITIES'!$A$1:$E$46</definedName>
    <definedName name="_xlnm.Print_Area" localSheetId="4">'Summary of Other CWC'!$A$1:$I$22</definedName>
    <definedName name="_xlnm.Print_Area" localSheetId="3">TOC!$J$1:$O$64</definedName>
    <definedName name="schedule">[3]Sheet1!$C$3</definedName>
    <definedName name="schno">[1]COS!$O$7:$T$97</definedName>
    <definedName name="schnos">COS!$D$24:$W$131</definedName>
    <definedName name="SPWS_WBID">"269645617927313"</definedName>
    <definedName name="SPWS_WSID" localSheetId="2" hidden="1">"248414820133448"</definedName>
    <definedName name="SPWS_WSID" localSheetId="1" hidden="1">"253579765191674"</definedName>
    <definedName name="SPWS_WSID" localSheetId="5" hidden="1">"774732402902842"</definedName>
    <definedName name="SPWS_WSID" localSheetId="4" hidden="1">"259190944412947"</definedName>
    <definedName name="SPWS_WSID" localSheetId="3" hidden="1">"646590066695213"</definedName>
    <definedName name="start">[1]NAME!$C$9</definedName>
    <definedName name="startmonth">[3]Sheet1!$C$9</definedName>
    <definedName name="study2017">'[7]COS 2017 '!$C$3:$R$63</definedName>
    <definedName name="studydate">[1]NAME!$C$7</definedName>
    <definedName name="test3a">'[8]Rent,Storage,Parking Data'!$C$7:$CS$243</definedName>
    <definedName name="test5">'[9]401K Data'!$A$7:$CQ$136</definedName>
    <definedName name="testinv">#REF!</definedName>
    <definedName name="umy">#REF!</definedName>
    <definedName name="unb">#REF!</definedName>
    <definedName name="unc">#REF!</definedName>
    <definedName name="VendorPayments">#REF!</definedName>
    <definedName name="z2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83" l="1"/>
  <c r="K32" i="117" l="1"/>
  <c r="S32" i="117"/>
  <c r="F48" i="117" l="1"/>
  <c r="F47" i="117"/>
  <c r="F46" i="117"/>
  <c r="AC76" i="117"/>
  <c r="F53" i="117"/>
  <c r="F51" i="117"/>
  <c r="F45" i="117"/>
  <c r="AC79" i="117"/>
  <c r="AC78" i="117"/>
  <c r="F42" i="117"/>
  <c r="F41" i="117"/>
  <c r="F40" i="117"/>
  <c r="F37" i="117"/>
  <c r="F32" i="117"/>
  <c r="F36" i="117"/>
  <c r="F34" i="117"/>
  <c r="F31" i="117"/>
  <c r="F30" i="117"/>
  <c r="F29" i="117"/>
  <c r="F28" i="117"/>
  <c r="F27" i="117"/>
  <c r="F26" i="117"/>
  <c r="F25" i="117"/>
  <c r="F24" i="117"/>
  <c r="F23" i="117"/>
  <c r="F22" i="117"/>
  <c r="F19" i="117"/>
  <c r="F18" i="117"/>
  <c r="F15" i="117"/>
  <c r="K47" i="117"/>
  <c r="O47" i="117" s="1"/>
  <c r="O45" i="117"/>
  <c r="M43" i="117"/>
  <c r="K43" i="117"/>
  <c r="O42" i="117"/>
  <c r="O41" i="117"/>
  <c r="O40" i="117"/>
  <c r="O43" i="117" s="1"/>
  <c r="O36" i="117"/>
  <c r="O35" i="117"/>
  <c r="M34" i="117"/>
  <c r="M12" i="117" s="1"/>
  <c r="M14" i="117" s="1"/>
  <c r="M32" i="117"/>
  <c r="O31" i="117"/>
  <c r="O30" i="117"/>
  <c r="O29" i="117"/>
  <c r="O28" i="117"/>
  <c r="O27" i="117"/>
  <c r="O26" i="117"/>
  <c r="O25" i="117"/>
  <c r="O24" i="117"/>
  <c r="O23" i="117"/>
  <c r="O22" i="117"/>
  <c r="O19" i="117"/>
  <c r="O18" i="117"/>
  <c r="M13" i="117"/>
  <c r="K13" i="117"/>
  <c r="K12" i="117" s="1"/>
  <c r="O12" i="117" s="1"/>
  <c r="O32" i="117" l="1"/>
  <c r="M37" i="117"/>
  <c r="M50" i="117" s="1"/>
  <c r="O13" i="117"/>
  <c r="O14" i="117" s="1"/>
  <c r="O34" i="117"/>
  <c r="O37" i="117" s="1"/>
  <c r="D27" i="83" l="1"/>
  <c r="D43" i="83"/>
  <c r="U56" i="15"/>
  <c r="U51" i="15"/>
  <c r="K8" i="64"/>
  <c r="F16" i="64"/>
  <c r="M16" i="64"/>
  <c r="F17" i="64"/>
  <c r="M17" i="64"/>
  <c r="F18" i="64"/>
  <c r="M18" i="64"/>
  <c r="F19" i="64"/>
  <c r="M19" i="64"/>
  <c r="F20" i="64"/>
  <c r="M20" i="64"/>
  <c r="F21" i="64"/>
  <c r="M21" i="64"/>
  <c r="F22" i="64"/>
  <c r="M22" i="64"/>
  <c r="F23" i="64"/>
  <c r="M23" i="64"/>
  <c r="M24" i="64"/>
  <c r="M25" i="64"/>
  <c r="M26" i="64"/>
  <c r="F27" i="64"/>
  <c r="M27" i="64"/>
  <c r="M28" i="64"/>
  <c r="F29" i="64"/>
  <c r="M29" i="64"/>
  <c r="M30" i="64"/>
  <c r="M31" i="64"/>
  <c r="F32" i="64"/>
  <c r="M32" i="64"/>
  <c r="F33" i="64"/>
  <c r="M33" i="64"/>
  <c r="M34" i="64"/>
  <c r="M35" i="64"/>
  <c r="M36" i="64"/>
  <c r="M37" i="64"/>
  <c r="M38" i="64"/>
  <c r="M39" i="64"/>
  <c r="M40" i="64"/>
  <c r="M41" i="64"/>
  <c r="M42" i="64"/>
  <c r="F43" i="64"/>
  <c r="M43" i="64"/>
  <c r="F44" i="64"/>
  <c r="M44" i="64"/>
  <c r="F45" i="64"/>
  <c r="M45" i="64"/>
  <c r="M46" i="64"/>
  <c r="F47" i="64"/>
  <c r="M47" i="64"/>
  <c r="F48" i="64"/>
  <c r="M48" i="64"/>
  <c r="F49" i="64"/>
  <c r="M49" i="64"/>
  <c r="F50" i="64"/>
  <c r="M50" i="64"/>
  <c r="M51" i="64"/>
  <c r="M52" i="64"/>
  <c r="F53" i="64"/>
  <c r="M53" i="64"/>
  <c r="F54" i="64"/>
  <c r="M54" i="64"/>
  <c r="F55" i="64"/>
  <c r="M55" i="64"/>
  <c r="M56" i="64"/>
  <c r="M57" i="64"/>
  <c r="M58" i="64"/>
  <c r="M59" i="64"/>
  <c r="M60" i="64"/>
  <c r="F61" i="64"/>
  <c r="M61" i="64"/>
  <c r="F62" i="64"/>
  <c r="M62" i="64"/>
  <c r="M63" i="64"/>
  <c r="M64" i="64"/>
  <c r="I9" i="15"/>
  <c r="I10" i="15"/>
  <c r="I11" i="15"/>
  <c r="I12" i="15"/>
  <c r="E17" i="15"/>
  <c r="F17" i="15"/>
  <c r="G17" i="15"/>
  <c r="H17" i="15" s="1"/>
  <c r="I17" i="15" s="1"/>
  <c r="J17" i="15" s="1"/>
  <c r="K17" i="15" s="1"/>
  <c r="L17" i="15" s="1"/>
  <c r="M17" i="15" s="1"/>
  <c r="N17" i="15" s="1"/>
  <c r="O17" i="15" s="1"/>
  <c r="P17" i="15" s="1"/>
  <c r="Q17" i="15" s="1"/>
  <c r="R17" i="15" s="1"/>
  <c r="S17" i="15" s="1"/>
  <c r="T17" i="15" s="1"/>
  <c r="U17" i="15" s="1"/>
  <c r="V17" i="15" s="1"/>
  <c r="W17" i="15" s="1"/>
  <c r="H32" i="15"/>
  <c r="H33" i="15"/>
  <c r="O45" i="15"/>
  <c r="U45" i="15"/>
  <c r="O46" i="15"/>
  <c r="S46" i="15"/>
  <c r="O49" i="15"/>
  <c r="O50" i="15"/>
  <c r="Q50" i="15"/>
  <c r="S50" i="15"/>
  <c r="U50" i="15"/>
  <c r="O51" i="15"/>
  <c r="O52" i="15"/>
  <c r="U52" i="15"/>
  <c r="O53" i="15"/>
  <c r="S53" i="15"/>
  <c r="O54" i="15"/>
  <c r="S54" i="15"/>
  <c r="U54" i="15"/>
  <c r="O55" i="15"/>
  <c r="Q55" i="15"/>
  <c r="S55" i="15"/>
  <c r="U55" i="15"/>
  <c r="O56" i="15"/>
  <c r="O57" i="15"/>
  <c r="Q57" i="15"/>
  <c r="S57" i="15"/>
  <c r="U57" i="15"/>
  <c r="O61" i="15"/>
  <c r="O66" i="15"/>
  <c r="S66" i="15"/>
  <c r="O67" i="15"/>
  <c r="S67" i="15"/>
  <c r="O71" i="15"/>
  <c r="O72" i="15"/>
  <c r="O73" i="15"/>
  <c r="O74" i="15"/>
  <c r="O75" i="15"/>
  <c r="O78" i="15"/>
  <c r="F14" i="117"/>
  <c r="S75" i="15" l="1"/>
  <c r="S74" i="15"/>
  <c r="Q56" i="15"/>
  <c r="S56" i="15"/>
  <c r="Q54" i="15"/>
  <c r="U53" i="15"/>
  <c r="S61" i="15"/>
  <c r="U61" i="15"/>
  <c r="Q41" i="15"/>
  <c r="S49" i="15"/>
  <c r="F43" i="117"/>
  <c r="S45" i="15"/>
  <c r="H39" i="15"/>
  <c r="S51" i="15"/>
  <c r="S52" i="15"/>
  <c r="S73" i="15"/>
  <c r="S78" i="15"/>
  <c r="D45" i="83"/>
  <c r="F18" i="120" s="1"/>
  <c r="Q53" i="15" l="1"/>
  <c r="Q61" i="15"/>
  <c r="Q73" i="15"/>
  <c r="U73" i="15"/>
  <c r="Q51" i="15"/>
  <c r="Q66" i="15"/>
  <c r="U66" i="15"/>
  <c r="Q78" i="15"/>
  <c r="U78" i="15"/>
  <c r="S72" i="15"/>
  <c r="Q67" i="15"/>
  <c r="U67" i="15"/>
  <c r="Q45" i="15"/>
  <c r="Q75" i="15"/>
  <c r="U75" i="15"/>
  <c r="Q74" i="15"/>
  <c r="U74" i="15"/>
  <c r="Q49" i="15"/>
  <c r="U49" i="15"/>
  <c r="H40" i="15"/>
  <c r="F24" i="64"/>
  <c r="Q52" i="15"/>
  <c r="Q46" i="15"/>
  <c r="U46" i="15"/>
  <c r="S71" i="15" l="1"/>
  <c r="F25" i="64"/>
  <c r="H41" i="15"/>
  <c r="Q40" i="15"/>
  <c r="Q39" i="15"/>
  <c r="F26" i="64" l="1"/>
  <c r="H43" i="15"/>
  <c r="Q72" i="15" l="1"/>
  <c r="U72" i="15"/>
  <c r="H45" i="15"/>
  <c r="H46" i="15"/>
  <c r="H49" i="15" s="1"/>
  <c r="F28" i="64"/>
  <c r="F34" i="64" l="1"/>
  <c r="H50" i="15"/>
  <c r="H51" i="15"/>
  <c r="H52" i="15" s="1"/>
  <c r="F31" i="64"/>
  <c r="F30" i="64"/>
  <c r="F37" i="64" l="1"/>
  <c r="H53" i="15"/>
  <c r="N46" i="15"/>
  <c r="F35" i="64"/>
  <c r="Q71" i="15"/>
  <c r="U71" i="15"/>
  <c r="F36" i="64"/>
  <c r="N49" i="15"/>
  <c r="N45" i="15"/>
  <c r="N50" i="15" l="1"/>
  <c r="F38" i="64"/>
  <c r="H54" i="15"/>
  <c r="N51" i="15"/>
  <c r="N52" i="15"/>
  <c r="N53" i="15" l="1"/>
  <c r="F39" i="64"/>
  <c r="H55" i="15"/>
  <c r="N54" i="15" l="1"/>
  <c r="F40" i="64"/>
  <c r="H56" i="15"/>
  <c r="F41" i="64" l="1"/>
  <c r="H57" i="15"/>
  <c r="N55" i="15"/>
  <c r="F42" i="64" l="1"/>
  <c r="H61" i="15"/>
  <c r="N56" i="15"/>
  <c r="F46" i="64" l="1"/>
  <c r="H66" i="15"/>
  <c r="N57" i="15"/>
  <c r="N61" i="15" l="1"/>
  <c r="F51" i="64"/>
  <c r="H67" i="15"/>
  <c r="F52" i="64" l="1"/>
  <c r="H71" i="15"/>
  <c r="N66" i="15"/>
  <c r="K3" i="64"/>
  <c r="N67" i="15" l="1"/>
  <c r="F56" i="64"/>
  <c r="H72" i="15"/>
  <c r="N71" i="15" l="1"/>
  <c r="F57" i="64"/>
  <c r="H73" i="15"/>
  <c r="N72" i="15" l="1"/>
  <c r="F58" i="64"/>
  <c r="H74" i="15"/>
  <c r="F59" i="64" l="1"/>
  <c r="H75" i="15"/>
  <c r="N73" i="15"/>
  <c r="F60" i="64" l="1"/>
  <c r="H78" i="15"/>
  <c r="N74" i="15"/>
  <c r="F63" i="64" l="1"/>
  <c r="H83" i="15"/>
  <c r="N75" i="15"/>
  <c r="F64" i="64" l="1"/>
  <c r="N78" i="15"/>
  <c r="F35" i="117" l="1"/>
  <c r="F54" i="117" l="1"/>
  <c r="F56" i="117" s="1"/>
  <c r="K37" i="117" l="1"/>
  <c r="K49" i="117" s="1"/>
  <c r="F20" i="120" l="1"/>
  <c r="K50" i="117"/>
  <c r="O49" i="117"/>
  <c r="O50" i="117" s="1"/>
</calcChain>
</file>

<file path=xl/sharedStrings.xml><?xml version="1.0" encoding="utf-8"?>
<sst xmlns="http://schemas.openxmlformats.org/spreadsheetml/2006/main" count="379" uniqueCount="200">
  <si>
    <t>Amount</t>
  </si>
  <si>
    <t/>
  </si>
  <si>
    <t>Salary</t>
  </si>
  <si>
    <t>ILWU 142</t>
  </si>
  <si>
    <t>ILWU 100</t>
  </si>
  <si>
    <t>IBU</t>
  </si>
  <si>
    <t>Total</t>
  </si>
  <si>
    <t>All Labor Expense</t>
  </si>
  <si>
    <t>SCH</t>
  </si>
  <si>
    <t>TEST</t>
  </si>
  <si>
    <t>Calculation of Total Revenue Lag Days</t>
  </si>
  <si>
    <t>Index to Schedules</t>
  </si>
  <si>
    <t>LEAD-LAG STUDY</t>
  </si>
  <si>
    <t>Schedules</t>
  </si>
  <si>
    <t>Schedule Subject</t>
  </si>
  <si>
    <t>HIDE</t>
  </si>
  <si>
    <t>REV</t>
  </si>
  <si>
    <t>RecCollec</t>
  </si>
  <si>
    <t>NEW JERSEY NATURAL GAS COMPANY</t>
  </si>
  <si>
    <t>NJNG</t>
  </si>
  <si>
    <t>PEP</t>
  </si>
  <si>
    <t>Current State (CBT)</t>
  </si>
  <si>
    <t>Adjusted Test</t>
  </si>
  <si>
    <t>Year Amount</t>
  </si>
  <si>
    <t>R-1</t>
  </si>
  <si>
    <t>Revenue Requirement</t>
  </si>
  <si>
    <t>TO-3</t>
  </si>
  <si>
    <t>New Jersey Energy Sales Tax</t>
  </si>
  <si>
    <t>Total Revenue Requirement</t>
  </si>
  <si>
    <t>Requirements:</t>
  </si>
  <si>
    <t>GSC-1</t>
  </si>
  <si>
    <t>Gas Supply Costs</t>
  </si>
  <si>
    <t>SW-1</t>
  </si>
  <si>
    <t>Salary and Wages</t>
  </si>
  <si>
    <t>Pension and Benefits:</t>
  </si>
  <si>
    <t>Pensions</t>
  </si>
  <si>
    <t>OPEB</t>
  </si>
  <si>
    <t>Medical Insurance</t>
  </si>
  <si>
    <t>Dental Insurance</t>
  </si>
  <si>
    <t>Total Pension and Benefits</t>
  </si>
  <si>
    <t>GU-1</t>
  </si>
  <si>
    <t>Uncollectibles</t>
  </si>
  <si>
    <t>OOM-1</t>
  </si>
  <si>
    <t>Other O&amp;M Expenses</t>
  </si>
  <si>
    <t>DEP-1</t>
  </si>
  <si>
    <t>Depreciation &amp; Amortization</t>
  </si>
  <si>
    <t>Subtotal Operating Expenses</t>
  </si>
  <si>
    <t>Income Taxes:</t>
  </si>
  <si>
    <t>INCFpercent</t>
  </si>
  <si>
    <t>Current Federal Taxes</t>
  </si>
  <si>
    <t>INCSpercent</t>
  </si>
  <si>
    <t>INCD-3</t>
  </si>
  <si>
    <t>Deferred Taxes</t>
  </si>
  <si>
    <t>Subtotal Income Taxes</t>
  </si>
  <si>
    <t>TOTNC</t>
  </si>
  <si>
    <t>Taxes Other than Income Tax</t>
  </si>
  <si>
    <t>OPINC</t>
  </si>
  <si>
    <t xml:space="preserve">Operating Income </t>
  </si>
  <si>
    <t>ROI</t>
  </si>
  <si>
    <t>Total Cost of Service Requirement</t>
  </si>
  <si>
    <t>Average Daily Cost of Service Requirement</t>
  </si>
  <si>
    <t xml:space="preserve">Cash Working Capital Requirement </t>
  </si>
  <si>
    <t>PB</t>
  </si>
  <si>
    <t>PB1</t>
  </si>
  <si>
    <t>PB2</t>
  </si>
  <si>
    <t>PB3</t>
  </si>
  <si>
    <t>PB4</t>
  </si>
  <si>
    <t>PB5</t>
  </si>
  <si>
    <t>PB6</t>
  </si>
  <si>
    <t>Short Term Disability</t>
  </si>
  <si>
    <t>PB7</t>
  </si>
  <si>
    <t>Group Life, AD&amp;D, and LTD</t>
  </si>
  <si>
    <t>PB8</t>
  </si>
  <si>
    <t>PB9</t>
  </si>
  <si>
    <t>401K Plans</t>
  </si>
  <si>
    <t>TOTNC1</t>
  </si>
  <si>
    <t>Payroll Tax</t>
  </si>
  <si>
    <t>TOTNC2</t>
  </si>
  <si>
    <t>Real Estate Tax</t>
  </si>
  <si>
    <t>TOTNC3</t>
  </si>
  <si>
    <t>New Jersey Sales &amp; Use Tax</t>
  </si>
  <si>
    <t>TOTNC4</t>
  </si>
  <si>
    <t>Motor Fuel Tax</t>
  </si>
  <si>
    <t>RevServBill</t>
  </si>
  <si>
    <t>Calculation of Service &amp; Billing Revenue Lag Days</t>
  </si>
  <si>
    <t>Calculation of Collection Lag Days</t>
  </si>
  <si>
    <t>OUT</t>
  </si>
  <si>
    <t>Revenue Lag</t>
  </si>
  <si>
    <t>FC Revenues</t>
  </si>
  <si>
    <t>Other Fringes</t>
  </si>
  <si>
    <t>Pbother</t>
  </si>
  <si>
    <t>R-all</t>
  </si>
  <si>
    <t>CALCULATION OF CASH WORKING CAPITAL REQUIREMENTS</t>
  </si>
  <si>
    <t>SUMMARY OF TEST YEAR ADJUSTMENTS</t>
  </si>
  <si>
    <t>Test Year</t>
  </si>
  <si>
    <t>Adjustments</t>
  </si>
  <si>
    <t>PG</t>
  </si>
  <si>
    <t>Summary of Cash Working Capital Requirements</t>
  </si>
  <si>
    <t>Summary of Test Year Adjustments</t>
  </si>
  <si>
    <t>Summary of Operating Expenses and Taxes Lead Days</t>
  </si>
  <si>
    <t>Flexible Spending Account</t>
  </si>
  <si>
    <t>SUMMARY OF OTHER CASH WORKING CAPITAL</t>
  </si>
  <si>
    <t>Summary of Other Cash Working Capital</t>
  </si>
  <si>
    <t>Summary of Net Assets and Liabilities</t>
  </si>
  <si>
    <t>Total Assets</t>
  </si>
  <si>
    <t>Total Liabilities</t>
  </si>
  <si>
    <t>Net Assets/Liability</t>
  </si>
  <si>
    <t>BCBS</t>
  </si>
  <si>
    <t>Assets:</t>
  </si>
  <si>
    <t>Liabilities</t>
  </si>
  <si>
    <t>Amount Required to Recover Cost of Service</t>
  </si>
  <si>
    <t>Net Assets and Liabilities</t>
  </si>
  <si>
    <t>Total Other Cash Working Capital</t>
  </si>
  <si>
    <t>Other</t>
  </si>
  <si>
    <t>Cash</t>
  </si>
  <si>
    <t>Working</t>
  </si>
  <si>
    <t>Capital</t>
  </si>
  <si>
    <t>(THOUSANDS)</t>
  </si>
  <si>
    <t>TOTAL</t>
  </si>
  <si>
    <t>Real Estate Taxes</t>
  </si>
  <si>
    <t>Other Taxes - 408.1</t>
  </si>
  <si>
    <t>Actual</t>
  </si>
  <si>
    <t>Forecast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</si>
  <si>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</si>
  <si>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</si>
  <si>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</si>
  <si>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</si>
  <si>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</si>
  <si>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</si>
  <si>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</si>
  <si>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</si>
  <si>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</si>
  <si>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</si>
  <si>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</si>
  <si>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</si>
  <si>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Revenue - Tax</t>
  </si>
  <si>
    <t>FICA</t>
  </si>
  <si>
    <t>FUI</t>
  </si>
  <si>
    <t>SUI</t>
  </si>
  <si>
    <t>ER Tax Transfer - Capital</t>
  </si>
  <si>
    <t>Other State Taxes</t>
  </si>
  <si>
    <t>Federal Excise Tax</t>
  </si>
  <si>
    <t>other taxes</t>
  </si>
  <si>
    <t>13-Month Average Balance Ending January 31, 2021</t>
  </si>
  <si>
    <t>Schedule HW-2, Page 1</t>
  </si>
  <si>
    <t>Schedule HW-2, Page 2</t>
  </si>
  <si>
    <t>Schedule HW-3, Page 1</t>
  </si>
  <si>
    <t>Schedule HW-3, Page 2</t>
  </si>
  <si>
    <t>Schedule HW-4</t>
  </si>
  <si>
    <t>Schedule HW-5</t>
  </si>
  <si>
    <t>Schedule HW-6</t>
  </si>
  <si>
    <t>Schedule HW-0</t>
  </si>
  <si>
    <t>Schedule HW-7</t>
  </si>
  <si>
    <t>Schedule HW-8</t>
  </si>
  <si>
    <t>Schedule HW-9</t>
  </si>
  <si>
    <t>Schedule HW-10</t>
  </si>
  <si>
    <t>Schedule HW-11</t>
  </si>
  <si>
    <t>Schedule HW-12</t>
  </si>
  <si>
    <t>Schedule HW-13</t>
  </si>
  <si>
    <t>Schedule HW-14</t>
  </si>
  <si>
    <t>Schedule HW-15</t>
  </si>
  <si>
    <t>Schedule HW-16</t>
  </si>
  <si>
    <t>Schedule HW-17</t>
  </si>
  <si>
    <t>Schedule HW-18</t>
  </si>
  <si>
    <t>Schedule HW-19</t>
  </si>
  <si>
    <t>Schedule HW-20</t>
  </si>
  <si>
    <t>Schedule HW-21</t>
  </si>
  <si>
    <t>Schedule HW-22</t>
  </si>
  <si>
    <t>Schedule HW-23</t>
  </si>
  <si>
    <t>Schedule HW-24</t>
  </si>
  <si>
    <t>Schedule HW-1</t>
  </si>
  <si>
    <t>Schedule HW-25</t>
  </si>
  <si>
    <t>FOR THE TWELVE MONTHS ENDED SEPTEMBER 30, 2020</t>
  </si>
  <si>
    <t>UPDATE-1</t>
  </si>
  <si>
    <t>NET ASSETS/NET LIABILITIES</t>
  </si>
  <si>
    <t>CASH BALANCES</t>
  </si>
  <si>
    <t>WORK ORDERS</t>
  </si>
  <si>
    <t>THIRD PARTY DAMAGE</t>
  </si>
  <si>
    <t>NJ LIFELINE</t>
  </si>
  <si>
    <t>LI HEAP</t>
  </si>
  <si>
    <t>EMPLOYEES</t>
  </si>
  <si>
    <t>BILLING IN PROGRESS</t>
  </si>
  <si>
    <t>ACCOUNT RECEIVABLES</t>
  </si>
  <si>
    <t>DAMAGE CLAIMS</t>
  </si>
  <si>
    <t>PREPAID COMM'L PAPER INTEREST</t>
  </si>
  <si>
    <t>PREPAID COMMITMENT FEES</t>
  </si>
  <si>
    <t>PENSION/OPEB ASSET</t>
  </si>
  <si>
    <t>CSV LIFE INSURANCE</t>
  </si>
  <si>
    <t>PENSION/OPEB LIABILITY</t>
  </si>
  <si>
    <t>VOUCHERS</t>
  </si>
  <si>
    <t>UNDISTRIBUTED INVOICES</t>
  </si>
  <si>
    <t>DENTAL CLAIM RESERVE</t>
  </si>
  <si>
    <t>ACCOUNT PAYABLES</t>
  </si>
  <si>
    <t>VIP LIFE INSURANCE DEDUCTION</t>
  </si>
  <si>
    <t>ALLSTATE SUPPLEMENTAL INSURANCE</t>
  </si>
  <si>
    <t>CREDIT CARD PROCESSING</t>
  </si>
  <si>
    <t>RETAINAGE PAYABLE</t>
  </si>
  <si>
    <t>CUSTOMER DEPOSITS</t>
  </si>
  <si>
    <t>CURRENT AND ACCRUED LIABILITIES</t>
  </si>
  <si>
    <t>SUPPLEMENTAL RETIREMENT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</si>
</sst>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#,##0.0_);[Red]\(#,##0.0\)"/>
    <numFmt numFmtId="167" formatCode="mm/dd/yy"/>
    <numFmt numFmtId="168" formatCode="mmmm\-yy"/>
    <numFmt numFmtId="169" formatCode="&quot;$&quot;#,##0.00"/>
    <numFmt numFmtId="170" formatCode="0.0"/>
    <numFmt numFmtId="171" formatCode="0.00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G Times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u/>
      <sz val="12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SWISS"/>
    </font>
    <font>
      <b/>
      <sz val="11"/>
      <color theme="1"/>
      <name val="Arial"/>
      <family val="2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sz val="11"/>
      <color theme="1"/>
      <name val="Calibri"/>
      <family val="2"/>
    </font>
    <font>
      <b/>
      <sz val="12"/>
      <color theme="6" tint="-0.249977111117893"/>
      <name val="Arial"/>
      <family val="2"/>
    </font>
    <font>
      <b/>
      <u/>
      <sz val="12"/>
      <color theme="1"/>
      <name val="Arial"/>
      <family val="2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7" fillId="0" borderId="0"/>
    <xf numFmtId="0" fontId="3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4" fillId="0" borderId="0"/>
    <xf numFmtId="0" fontId="1" fillId="0" borderId="0"/>
    <xf numFmtId="43" fontId="1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49">
    <xf numFmtId="0" fontId="0" fillId="0" borderId="0" xfId="0"/>
    <xf numFmtId="43" fontId="0" fillId="0" borderId="0" xfId="0" applyNumberFormat="1"/>
    <xf numFmtId="0" fontId="0" fillId="0" borderId="0" xfId="0" applyFill="1"/>
    <xf numFmtId="0" fontId="6" fillId="0" borderId="0" xfId="3" applyFont="1"/>
    <xf numFmtId="0" fontId="7" fillId="0" borderId="0" xfId="3" applyFont="1" applyAlignment="1">
      <alignment horizontal="center"/>
    </xf>
    <xf numFmtId="0" fontId="9" fillId="0" borderId="0" xfId="3" applyFont="1"/>
    <xf numFmtId="0" fontId="5" fillId="0" borderId="0" xfId="3"/>
    <xf numFmtId="165" fontId="5" fillId="0" borderId="0" xfId="3" applyNumberFormat="1"/>
    <xf numFmtId="0" fontId="10" fillId="0" borderId="0" xfId="3" applyFont="1" applyAlignment="1">
      <alignment horizontal="centerContinuous"/>
    </xf>
    <xf numFmtId="0" fontId="6" fillId="3" borderId="0" xfId="3" applyFont="1" applyFill="1" applyAlignment="1">
      <alignment horizontal="left"/>
    </xf>
    <xf numFmtId="0" fontId="0" fillId="2" borderId="0" xfId="0" applyFill="1"/>
    <xf numFmtId="0" fontId="3" fillId="0" borderId="0" xfId="0" applyFont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6" fillId="0" borderId="0" xfId="0" applyFont="1"/>
    <xf numFmtId="0" fontId="0" fillId="4" borderId="0" xfId="0" applyFill="1"/>
    <xf numFmtId="0" fontId="0" fillId="5" borderId="0" xfId="0" applyFill="1"/>
    <xf numFmtId="0" fontId="4" fillId="0" borderId="0" xfId="0" applyFont="1"/>
    <xf numFmtId="0" fontId="0" fillId="8" borderId="0" xfId="0" applyFill="1"/>
    <xf numFmtId="0" fontId="0" fillId="9" borderId="0" xfId="0" applyFill="1"/>
    <xf numFmtId="0" fontId="0" fillId="6" borderId="0" xfId="0" applyFill="1"/>
    <xf numFmtId="0" fontId="13" fillId="0" borderId="0" xfId="0" applyFont="1"/>
    <xf numFmtId="0" fontId="6" fillId="0" borderId="0" xfId="3" applyFont="1" applyAlignment="1">
      <alignment horizontal="centerContinuous"/>
    </xf>
    <xf numFmtId="0" fontId="15" fillId="0" borderId="0" xfId="0" applyFont="1"/>
    <xf numFmtId="0" fontId="10" fillId="0" borderId="0" xfId="0" applyFont="1"/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15" fillId="0" borderId="0" xfId="0" applyFont="1" applyBorder="1"/>
    <xf numFmtId="0" fontId="16" fillId="11" borderId="0" xfId="0" applyFont="1" applyFill="1"/>
    <xf numFmtId="0" fontId="6" fillId="2" borderId="0" xfId="0" applyFont="1" applyFill="1"/>
    <xf numFmtId="0" fontId="15" fillId="2" borderId="0" xfId="0" applyFont="1" applyFill="1"/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0" borderId="0" xfId="0" applyFont="1" applyFill="1" applyBorder="1"/>
    <xf numFmtId="0" fontId="19" fillId="0" borderId="9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6" fontId="12" fillId="0" borderId="0" xfId="0" applyNumberFormat="1" applyFont="1" applyFill="1" applyBorder="1"/>
    <xf numFmtId="0" fontId="12" fillId="0" borderId="0" xfId="0" applyFont="1" applyFill="1" applyBorder="1" applyAlignment="1"/>
    <xf numFmtId="38" fontId="12" fillId="0" borderId="0" xfId="0" applyNumberFormat="1" applyFont="1" applyFill="1" applyBorder="1"/>
    <xf numFmtId="0" fontId="12" fillId="0" borderId="0" xfId="0" applyFont="1" applyFill="1" applyBorder="1" applyAlignment="1">
      <alignment horizontal="left" indent="2"/>
    </xf>
    <xf numFmtId="38" fontId="12" fillId="0" borderId="2" xfId="0" applyNumberFormat="1" applyFont="1" applyFill="1" applyBorder="1"/>
    <xf numFmtId="0" fontId="12" fillId="0" borderId="1" xfId="0" applyFont="1" applyFill="1" applyBorder="1"/>
    <xf numFmtId="0" fontId="12" fillId="0" borderId="0" xfId="0" applyFont="1" applyFill="1" applyBorder="1" applyAlignment="1">
      <alignment horizontal="left" indent="4"/>
    </xf>
    <xf numFmtId="0" fontId="20" fillId="0" borderId="0" xfId="0" applyFont="1" applyFill="1" applyBorder="1"/>
    <xf numFmtId="0" fontId="12" fillId="0" borderId="0" xfId="0" applyFont="1" applyFill="1" applyBorder="1" applyAlignment="1">
      <alignment horizontal="left" indent="6"/>
    </xf>
    <xf numFmtId="0" fontId="12" fillId="0" borderId="0" xfId="0" quotePrefix="1" applyFont="1" applyFill="1" applyBorder="1"/>
    <xf numFmtId="0" fontId="12" fillId="0" borderId="0" xfId="0" applyFont="1" applyFill="1" applyBorder="1" applyAlignment="1">
      <alignment horizontal="left" indent="1"/>
    </xf>
    <xf numFmtId="38" fontId="12" fillId="0" borderId="5" xfId="0" applyNumberFormat="1" applyFont="1" applyFill="1" applyBorder="1"/>
    <xf numFmtId="0" fontId="20" fillId="0" borderId="0" xfId="0" applyFont="1" applyBorder="1"/>
    <xf numFmtId="0" fontId="0" fillId="7" borderId="0" xfId="0" applyFill="1"/>
    <xf numFmtId="166" fontId="7" fillId="9" borderId="5" xfId="5" applyNumberFormat="1" applyFont="1" applyFill="1" applyBorder="1" applyAlignment="1">
      <alignment horizontal="center"/>
    </xf>
    <xf numFmtId="0" fontId="7" fillId="9" borderId="0" xfId="5" applyFont="1" applyFill="1" applyAlignment="1">
      <alignment horizontal="center"/>
    </xf>
    <xf numFmtId="169" fontId="7" fillId="9" borderId="5" xfId="6" applyNumberFormat="1" applyFont="1" applyFill="1" applyBorder="1"/>
    <xf numFmtId="0" fontId="7" fillId="9" borderId="0" xfId="5" applyFont="1" applyFill="1"/>
    <xf numFmtId="167" fontId="0" fillId="9" borderId="0" xfId="0" applyNumberFormat="1" applyFill="1"/>
    <xf numFmtId="0" fontId="21" fillId="0" borderId="0" xfId="0" applyFont="1" applyAlignment="1">
      <alignment horizontal="center"/>
    </xf>
    <xf numFmtId="0" fontId="12" fillId="7" borderId="0" xfId="0" applyFont="1" applyFill="1" applyBorder="1" applyAlignment="1">
      <alignment horizontal="left" indent="1"/>
    </xf>
    <xf numFmtId="0" fontId="21" fillId="7" borderId="0" xfId="0" applyFont="1" applyFill="1" applyAlignment="1">
      <alignment horizontal="center"/>
    </xf>
    <xf numFmtId="0" fontId="12" fillId="7" borderId="0" xfId="0" applyFont="1" applyFill="1" applyBorder="1" applyAlignment="1"/>
    <xf numFmtId="0" fontId="0" fillId="7" borderId="0" xfId="0" applyFill="1" applyAlignment="1"/>
    <xf numFmtId="0" fontId="21" fillId="7" borderId="0" xfId="0" applyFont="1" applyFill="1" applyAlignment="1"/>
    <xf numFmtId="0" fontId="22" fillId="0" borderId="0" xfId="0" applyFont="1" applyAlignment="1">
      <alignment horizontal="center"/>
    </xf>
    <xf numFmtId="0" fontId="23" fillId="0" borderId="0" xfId="0" applyFont="1" applyFill="1" applyBorder="1"/>
    <xf numFmtId="0" fontId="24" fillId="0" borderId="0" xfId="0" applyFont="1" applyAlignment="1">
      <alignment horizontal="center"/>
    </xf>
    <xf numFmtId="170" fontId="11" fillId="0" borderId="0" xfId="0" applyNumberFormat="1" applyFont="1" applyAlignment="1">
      <alignment horizontal="center"/>
    </xf>
    <xf numFmtId="0" fontId="25" fillId="0" borderId="0" xfId="0" applyFont="1" applyFill="1" applyBorder="1"/>
    <xf numFmtId="164" fontId="15" fillId="0" borderId="0" xfId="0" applyNumberFormat="1" applyFont="1"/>
    <xf numFmtId="0" fontId="15" fillId="0" borderId="3" xfId="0" applyFont="1" applyBorder="1"/>
    <xf numFmtId="0" fontId="28" fillId="0" borderId="0" xfId="0" applyFont="1"/>
    <xf numFmtId="0" fontId="15" fillId="0" borderId="0" xfId="0" applyFont="1" applyAlignment="1">
      <alignment horizontal="center"/>
    </xf>
    <xf numFmtId="5" fontId="15" fillId="0" borderId="0" xfId="0" applyNumberFormat="1" applyFont="1"/>
    <xf numFmtId="37" fontId="15" fillId="0" borderId="0" xfId="0" applyNumberFormat="1" applyFont="1"/>
    <xf numFmtId="0" fontId="15" fillId="0" borderId="0" xfId="0" applyFont="1" applyAlignment="1">
      <alignment horizontal="left" indent="1"/>
    </xf>
    <xf numFmtId="5" fontId="15" fillId="0" borderId="5" xfId="0" applyNumberFormat="1" applyFont="1" applyBorder="1"/>
    <xf numFmtId="0" fontId="0" fillId="0" borderId="0" xfId="0"/>
    <xf numFmtId="0" fontId="6" fillId="0" borderId="0" xfId="0" applyFont="1"/>
    <xf numFmtId="0" fontId="15" fillId="0" borderId="0" xfId="0" applyFont="1"/>
    <xf numFmtId="0" fontId="12" fillId="0" borderId="0" xfId="0" applyFont="1" applyFill="1" applyBorder="1"/>
    <xf numFmtId="0" fontId="29" fillId="0" borderId="0" xfId="0" applyFont="1"/>
    <xf numFmtId="0" fontId="6" fillId="0" borderId="0" xfId="3" applyFont="1" applyAlignment="1">
      <alignment horizontal="center"/>
    </xf>
    <xf numFmtId="38" fontId="6" fillId="0" borderId="0" xfId="3" applyNumberFormat="1" applyFont="1"/>
    <xf numFmtId="38" fontId="6" fillId="0" borderId="0" xfId="3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6" fillId="0" borderId="0" xfId="0" applyFont="1" applyFill="1" applyAlignment="1">
      <alignment horizontal="left" indent="1"/>
    </xf>
    <xf numFmtId="0" fontId="26" fillId="0" borderId="0" xfId="0" applyFont="1" applyFill="1" applyAlignment="1">
      <alignment horizontal="left" indent="2"/>
    </xf>
    <xf numFmtId="0" fontId="18" fillId="2" borderId="0" xfId="0" applyFont="1" applyFill="1" applyAlignment="1">
      <alignment horizontal="center"/>
    </xf>
    <xf numFmtId="38" fontId="12" fillId="2" borderId="0" xfId="0" applyNumberFormat="1" applyFont="1" applyFill="1" applyBorder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4" borderId="0" xfId="0" applyFont="1" applyFill="1" applyBorder="1" applyAlignment="1">
      <alignment horizontal="left" indent="6"/>
    </xf>
    <xf numFmtId="0" fontId="12" fillId="4" borderId="0" xfId="0" applyFont="1" applyFill="1" applyBorder="1"/>
    <xf numFmtId="38" fontId="12" fillId="4" borderId="2" xfId="0" applyNumberFormat="1" applyFont="1" applyFill="1" applyBorder="1"/>
    <xf numFmtId="0" fontId="24" fillId="2" borderId="0" xfId="0" applyFont="1" applyFill="1" applyAlignment="1">
      <alignment horizontal="center"/>
    </xf>
    <xf numFmtId="37" fontId="16" fillId="0" borderId="1" xfId="0" applyNumberFormat="1" applyFont="1" applyFill="1" applyBorder="1" applyAlignment="1">
      <alignment horizontal="center" wrapText="1"/>
    </xf>
    <xf numFmtId="37" fontId="31" fillId="0" borderId="0" xfId="0" applyNumberFormat="1" applyFont="1" applyFill="1" applyAlignment="1">
      <alignment horizontal="center"/>
    </xf>
    <xf numFmtId="37" fontId="15" fillId="0" borderId="1" xfId="0" applyNumberFormat="1" applyFont="1" applyBorder="1"/>
    <xf numFmtId="37" fontId="16" fillId="0" borderId="0" xfId="0" applyNumberFormat="1" applyFont="1" applyFill="1" applyBorder="1" applyAlignment="1">
      <alignment horizontal="center" wrapText="1"/>
    </xf>
    <xf numFmtId="5" fontId="15" fillId="0" borderId="2" xfId="0" applyNumberFormat="1" applyFont="1" applyBorder="1"/>
    <xf numFmtId="0" fontId="32" fillId="0" borderId="0" xfId="0" applyFont="1"/>
    <xf numFmtId="168" fontId="6" fillId="0" borderId="0" xfId="0" applyNumberFormat="1" applyFont="1" applyAlignment="1">
      <alignment horizontal="left"/>
    </xf>
    <xf numFmtId="0" fontId="15" fillId="0" borderId="1" xfId="0" applyFont="1" applyBorder="1" applyAlignment="1">
      <alignment horizontal="center"/>
    </xf>
    <xf numFmtId="6" fontId="15" fillId="0" borderId="0" xfId="0" applyNumberFormat="1" applyFont="1"/>
    <xf numFmtId="38" fontId="15" fillId="0" borderId="0" xfId="0" applyNumberFormat="1" applyFont="1"/>
    <xf numFmtId="6" fontId="15" fillId="0" borderId="5" xfId="0" applyNumberFormat="1" applyFont="1" applyBorder="1"/>
    <xf numFmtId="0" fontId="15" fillId="0" borderId="0" xfId="0" applyFont="1" applyAlignment="1">
      <alignment horizontal="centerContinuous"/>
    </xf>
    <xf numFmtId="0" fontId="0" fillId="0" borderId="0" xfId="0"/>
    <xf numFmtId="164" fontId="0" fillId="0" borderId="0" xfId="0" applyNumberFormat="1"/>
    <xf numFmtId="38" fontId="0" fillId="0" borderId="0" xfId="0" applyNumberFormat="1"/>
    <xf numFmtId="0" fontId="6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15" fillId="0" borderId="12" xfId="0" applyFont="1" applyBorder="1"/>
    <xf numFmtId="6" fontId="15" fillId="12" borderId="12" xfId="0" applyNumberFormat="1" applyFont="1" applyFill="1" applyBorder="1"/>
    <xf numFmtId="164" fontId="15" fillId="10" borderId="12" xfId="1" applyNumberFormat="1" applyFont="1" applyFill="1" applyBorder="1"/>
    <xf numFmtId="0" fontId="15" fillId="0" borderId="0" xfId="0" applyFont="1" applyAlignment="1">
      <alignment horizontal="left" indent="2"/>
    </xf>
    <xf numFmtId="164" fontId="15" fillId="0" borderId="13" xfId="1" applyNumberFormat="1" applyFont="1" applyFill="1" applyBorder="1"/>
    <xf numFmtId="38" fontId="15" fillId="0" borderId="2" xfId="0" applyNumberFormat="1" applyFont="1" applyBorder="1"/>
    <xf numFmtId="164" fontId="15" fillId="0" borderId="12" xfId="1" applyNumberFormat="1" applyFont="1" applyFill="1" applyBorder="1"/>
    <xf numFmtId="0" fontId="15" fillId="0" borderId="1" xfId="0" applyFont="1" applyBorder="1"/>
    <xf numFmtId="164" fontId="15" fillId="12" borderId="12" xfId="1" applyNumberFormat="1" applyFont="1" applyFill="1" applyBorder="1"/>
    <xf numFmtId="0" fontId="15" fillId="0" borderId="0" xfId="0" applyFont="1" applyAlignment="1">
      <alignment horizontal="left" indent="4"/>
    </xf>
    <xf numFmtId="0" fontId="15" fillId="0" borderId="0" xfId="0" applyFont="1" applyAlignment="1">
      <alignment horizontal="left" indent="6"/>
    </xf>
    <xf numFmtId="38" fontId="15" fillId="13" borderId="0" xfId="0" applyNumberFormat="1" applyFont="1" applyFill="1"/>
    <xf numFmtId="38" fontId="20" fillId="0" borderId="0" xfId="0" applyNumberFormat="1" applyFont="1" applyFill="1" applyBorder="1"/>
    <xf numFmtId="0" fontId="28" fillId="0" borderId="0" xfId="0" applyFont="1" applyAlignment="1">
      <alignment horizontal="left" indent="6"/>
    </xf>
    <xf numFmtId="0" fontId="27" fillId="0" borderId="0" xfId="26"/>
    <xf numFmtId="0" fontId="21" fillId="0" borderId="0" xfId="26" applyFont="1"/>
    <xf numFmtId="0" fontId="33" fillId="0" borderId="0" xfId="26" applyFont="1" applyAlignment="1">
      <alignment horizontal="center"/>
    </xf>
    <xf numFmtId="0" fontId="27" fillId="0" borderId="8" xfId="26" applyFont="1" applyBorder="1"/>
    <xf numFmtId="0" fontId="33" fillId="0" borderId="8" xfId="26" applyFont="1" applyBorder="1" applyAlignment="1">
      <alignment horizontal="center"/>
    </xf>
    <xf numFmtId="0" fontId="27" fillId="0" borderId="0" xfId="26" applyFont="1" applyAlignment="1">
      <alignment horizontal="left" indent="1"/>
    </xf>
    <xf numFmtId="164" fontId="27" fillId="0" borderId="0" xfId="27" applyNumberFormat="1" applyFont="1"/>
    <xf numFmtId="164" fontId="33" fillId="0" borderId="0" xfId="27" applyNumberFormat="1" applyFont="1"/>
    <xf numFmtId="164" fontId="33" fillId="0" borderId="2" xfId="27" applyNumberFormat="1" applyFont="1" applyBorder="1"/>
    <xf numFmtId="164" fontId="33" fillId="2" borderId="0" xfId="27" applyNumberFormat="1" applyFont="1" applyFill="1"/>
    <xf numFmtId="164" fontId="33" fillId="2" borderId="2" xfId="27" applyNumberFormat="1" applyFont="1" applyFill="1" applyBorder="1"/>
    <xf numFmtId="164" fontId="0" fillId="2" borderId="0" xfId="0" applyNumberFormat="1" applyFill="1"/>
    <xf numFmtId="170" fontId="0" fillId="0" borderId="0" xfId="0" applyNumberFormat="1"/>
    <xf numFmtId="0" fontId="8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6" fillId="0" borderId="0" xfId="3" applyFont="1" applyAlignment="1">
      <alignment horizontal="right"/>
    </xf>
  </cellXfs>
  <cellStyles count="30">
    <cellStyle name="Comma" xfId="1" builtinId="3"/>
    <cellStyle name="Comma 2" xfId="21" xr:uid="{00000000-0005-0000-0000-000001000000}"/>
    <cellStyle name="Comma 22" xfId="13" xr:uid="{A6307601-FFD0-42E6-9970-E69FE8A13541}"/>
    <cellStyle name="Comma 24" xfId="12" xr:uid="{78F2C41C-5F24-4F56-890B-0B404689815C}"/>
    <cellStyle name="Comma 27" xfId="6" xr:uid="{D004D3BB-2085-4DE9-B7F7-D2FABB639846}"/>
    <cellStyle name="Comma 3" xfId="19" xr:uid="{00000000-0005-0000-0000-000002000000}"/>
    <cellStyle name="Comma 4" xfId="27" xr:uid="{746A4EDA-D60D-4B2C-BEC4-73345F7758D9}"/>
    <cellStyle name="Comma 5" xfId="17" xr:uid="{00000000-0005-0000-0000-000003000000}"/>
    <cellStyle name="Comma 6" xfId="29" xr:uid="{96D1A26A-07DD-4B45-8DA5-405B2A100115}"/>
    <cellStyle name="Comma 9" xfId="16" xr:uid="{00000000-0005-0000-0000-000004000000}"/>
    <cellStyle name="Comma 99" xfId="25" xr:uid="{00000000-0005-0000-0000-000005000000}"/>
    <cellStyle name="Currency 2" xfId="22" xr:uid="{00000000-0005-0000-0000-000007000000}"/>
    <cellStyle name="Currency 3" xfId="18" xr:uid="{00000000-0005-0000-0000-000008000000}"/>
    <cellStyle name="Normal" xfId="0" builtinId="0"/>
    <cellStyle name="Normal 183" xfId="24" xr:uid="{00000000-0005-0000-0000-00000A000000}"/>
    <cellStyle name="Normal 2" xfId="9" xr:uid="{A9449ABC-19CD-4534-9F0C-7DD71CAC36F9}"/>
    <cellStyle name="Normal 2 2" xfId="10" xr:uid="{1CA56653-5DB4-49FA-8316-019D229BBF93}"/>
    <cellStyle name="Normal 2 3" xfId="15" xr:uid="{00000000-0005-0000-0000-00000B000000}"/>
    <cellStyle name="Normal 3" xfId="14" xr:uid="{5FC601D0-5EC9-47FB-B8F5-E4238D3C0E99}"/>
    <cellStyle name="Normal 3 2" xfId="20" xr:uid="{00000000-0005-0000-0000-00000C000000}"/>
    <cellStyle name="Normal 4" xfId="23" xr:uid="{00000000-0005-0000-0000-00000D000000}"/>
    <cellStyle name="Normal 5" xfId="8" xr:uid="{776A30D8-5869-4640-A197-3A42AED396FC}"/>
    <cellStyle name="Normal 6" xfId="26" xr:uid="{9D635ABB-602F-49AA-BE77-798A50400193}"/>
    <cellStyle name="Normal 69" xfId="2" xr:uid="{75D76667-541E-4DB2-BF35-7A943F74B63F}"/>
    <cellStyle name="Normal 71" xfId="3" xr:uid="{0D247FBA-8CDA-43DA-B5C4-13F78C821B24}"/>
    <cellStyle name="Normal 72" xfId="7" xr:uid="{5D15B251-AE6D-4197-A15F-B7DC84B8A72A}"/>
    <cellStyle name="Normal 73" xfId="11" xr:uid="{8DFE208B-5B75-4382-9802-C578A9E87F33}"/>
    <cellStyle name="Normal 76" xfId="4" xr:uid="{4F97021E-E271-47CA-B8B0-2E92D74224CA}"/>
    <cellStyle name="Normal 77" xfId="5" xr:uid="{EB701BFE-DB56-46B8-B3E6-02C2DE7223DD}"/>
    <cellStyle name="Percent 2" xfId="28" xr:uid="{5D66BA3E-9F26-4F22-962E-A1DC9B671A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fnet-my.sharepoint.com/personal/hwalker_gfnet_com/Documents/Old%20Computer/Working%20Area/MARKETING%204/NJ%20Natural%20Gas/2021%20rate%20filing/VA-AM%20Lead%20Lag%20Study%20Schedules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tg\2018\12.%20December\.6%20Other%20Reports%20and%20Deliverables\CWC%20Study\Receivables%202018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fnet-my.sharepoint.com/personal/hwalker_gfnet_com/Documents/Old%20Computer/Working%20Area/MARKETING%204/NJ%20Natural%20Gas/2021%20rate%20filing/ou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fnet-my.sharepoint.com/personal/hwalker_gfnet_com/Documents/Old%20Computer/Working%20Area/MARKETING%204/NJ%20Natural%20Gas/2021%20rate%20filing/PSEG%20Schedules%20-%202017%20rate%20case%20-%20Final%20testimon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fnet-my.sharepoint.com/AAA%20work/1%20-%20WORKING%20Area/Marketing%204/Young%20Borthers%20shipping/Company%20provided/#8.1 401k Detai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fnet-my.sharepoint.com/personal/hwalker_gfnet_com/Documents/Old%20Computer/Working%20Area/MARKETING%204/NJ%20Natural%20Gas/2021%20rate%20filing/Company%20provided/HW-17%20Attachmen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fnet-my.sharepoint.com/personal/hwalker_gfnet_com/Documents/Old%20Computer/Working%20Area/MARKETING%204/NJ%20Natural%20Gas/2021%20rate%20filing/NJAW%20Summary%20of%20CWC%20(2017%20version)%20direct%20testiom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fnet-my.sharepoint.com/Users/ldries/AppData/Local/Microsoft/Windows/INetCache/Content.Outlook/M7E6O02M/2018%20Lease%20Wharfage%20Rent%20Dock%20Summary%20v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fnet-my.sharepoint.com/Users/ldries/AppData/Local/Microsoft/Windows/INetCache/Content.Outlook/M7E6O02M/2018%20Fringe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By Profit Ctr"/>
      <sheetName val="Exp Profit Ctr condensed"/>
      <sheetName val="export  days"/>
      <sheetName val="NAME"/>
      <sheetName val="master SCH"/>
      <sheetName val="mast Work area"/>
      <sheetName val="COS"/>
      <sheetName val="TOC"/>
      <sheetName val="17"/>
      <sheetName val="27"/>
      <sheetName val="results for testimony"/>
      <sheetName val="SCH Revenue Lag"/>
      <sheetName val="summary of expense lead days"/>
      <sheetName val="sampling"/>
      <sheetName val="SCH purchase water"/>
      <sheetName val="Purch Water"/>
      <sheetName val="SCH pensions"/>
      <sheetName val="Pensions"/>
      <sheetName val="SCH 401k"/>
      <sheetName val="401kOther Benefits"/>
      <sheetName val="SCH Group Insurance"/>
      <sheetName val="Group Ins"/>
      <sheetName val="SCH Other Insurance"/>
      <sheetName val="IOTG"/>
      <sheetName val="SCH chemicals"/>
      <sheetName val="Chemicals"/>
      <sheetName val="SCH power &amp; fuel"/>
      <sheetName val="Power"/>
      <sheetName val="SCH salary &amp; wages"/>
      <sheetName val="Labor"/>
      <sheetName val="SCH Service Co"/>
      <sheetName val="Serv Co"/>
      <sheetName val="SCH OPEB"/>
      <sheetName val="opeb - PBOP"/>
      <sheetName val="SCH waste disposal"/>
      <sheetName val="Waste Disp"/>
      <sheetName val="SCH transportation"/>
      <sheetName val="Transportation"/>
      <sheetName val="SCH rents"/>
      <sheetName val="Rents"/>
      <sheetName val="SCH telephone exp"/>
      <sheetName val="Telephone"/>
      <sheetName val="SCH regulatory exp"/>
      <sheetName val="Reg Exp"/>
      <sheetName val="SCH for Miscellaneous"/>
      <sheetName val="SCH Adv &amp; Mrkt"/>
      <sheetName val="Advertising"/>
      <sheetName val="SCH office supplies"/>
      <sheetName val="Office Supp"/>
      <sheetName val="SCH Misc Expenses"/>
      <sheetName val="Misc Exp"/>
      <sheetName val="SCH contract services"/>
      <sheetName val="Contr Svs"/>
      <sheetName val="SCH customer acct"/>
      <sheetName val="Cust Acctg"/>
      <sheetName val="SCH Employee Related Ex"/>
      <sheetName val="Emp Exp"/>
      <sheetName val="SCH postage"/>
      <sheetName val="Postage"/>
      <sheetName val="SCH Bld Maint"/>
      <sheetName val="Bldg Maint"/>
      <sheetName val="SCH OTHER O&amp;M"/>
      <sheetName val="other o&amp;m"/>
      <sheetName val="SCH Federal Income tax"/>
      <sheetName val="FIT"/>
      <sheetName val="SCH property tax"/>
      <sheetName val="Prop Tax"/>
      <sheetName val="SCH gross receipts tax"/>
      <sheetName val="GRAFT"/>
      <sheetName val="SCH Payroll tax"/>
      <sheetName val="Payroll Tax"/>
      <sheetName val="SCH Other Taxes"/>
      <sheetName val="other taxes"/>
      <sheetName val="SCH Total Interest"/>
      <sheetName val="SCH long term debt"/>
      <sheetName val="LTD Interest"/>
      <sheetName val="SCH short term debt"/>
      <sheetName val="STD"/>
      <sheetName val="OUT Interest Combined"/>
      <sheetName val="SCH Actual Alexandria UTC"/>
      <sheetName val="out SCH Alexandria UTC"/>
      <sheetName val="Alex util tax collection"/>
      <sheetName val="SCH Actual Hopewell UTC"/>
      <sheetName val="out SCH Hopewell UTC"/>
      <sheetName val="Hope util tax collection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 t="str">
            <v>Schedule HW-</v>
          </cell>
        </row>
        <row r="5">
          <cell r="C5" t="str">
            <v>VIRGINIA-AMERICAN WATER COMPANY</v>
          </cell>
        </row>
        <row r="7">
          <cell r="C7">
            <v>43281</v>
          </cell>
        </row>
        <row r="9">
          <cell r="C9">
            <v>42947</v>
          </cell>
        </row>
      </sheetData>
      <sheetData sheetId="5" refreshError="1"/>
      <sheetData sheetId="6" refreshError="1"/>
      <sheetData sheetId="7">
        <row r="9">
          <cell r="O9" t="str">
            <v>Blank</v>
          </cell>
          <cell r="S9">
            <v>0</v>
          </cell>
        </row>
        <row r="11">
          <cell r="L11" t="str">
            <v>LL-earn</v>
          </cell>
          <cell r="O11" t="str">
            <v>Lead-Lag Study &amp; Balance Sheet Analysis Cash Working Capital Calculation - Earnings Test</v>
          </cell>
          <cell r="S11">
            <v>1</v>
          </cell>
          <cell r="V11" t="str">
            <v>LEAD-LAG STUDY &amp; BALANCE SHEET ANALYSIS CASH WORKING CAPITAL CALCULATION - EARNINGS TEST</v>
          </cell>
        </row>
        <row r="12">
          <cell r="L12" t="str">
            <v>LL-adj</v>
          </cell>
          <cell r="O12" t="str">
            <v>Lead-Lag Study &amp; Balance Sheet Analysis Cash Working Capital Calculation - Adjusted</v>
          </cell>
          <cell r="S12">
            <v>2</v>
          </cell>
          <cell r="V12" t="str">
            <v>LEAD-LAG STUDY &amp; BALANCE SHEET ANALYSIS CASH WORKING CAPITAL CALCULATION - ADJUSTED</v>
          </cell>
        </row>
        <row r="14">
          <cell r="L14" t="str">
            <v>rev1</v>
          </cell>
          <cell r="O14" t="str">
            <v>Total Revenue Lag Days</v>
          </cell>
          <cell r="Q14" t="str">
            <v>Total Revenue Lag Days</v>
          </cell>
          <cell r="S14">
            <v>3</v>
          </cell>
          <cell r="T14" t="str">
            <v>pg1</v>
          </cell>
        </row>
        <row r="15">
          <cell r="L15" t="str">
            <v>rev2</v>
          </cell>
          <cell r="O15" t="str">
            <v>Calculation of Service Period and Billing Lag Days</v>
          </cell>
          <cell r="S15">
            <v>3</v>
          </cell>
          <cell r="T15" t="str">
            <v>pg2</v>
          </cell>
        </row>
        <row r="16">
          <cell r="L16" t="str">
            <v>rev3</v>
          </cell>
          <cell r="O16" t="str">
            <v>Calculation Of Collection Lag Days</v>
          </cell>
          <cell r="S16">
            <v>3</v>
          </cell>
          <cell r="T16" t="str">
            <v>pg3</v>
          </cell>
        </row>
        <row r="18">
          <cell r="L18">
            <v>2702</v>
          </cell>
          <cell r="O18" t="str">
            <v>Hopewell District Total Revenue Lag Days</v>
          </cell>
          <cell r="Z18" t="str">
            <v>Hopewell District Total Revenue Lag Days</v>
          </cell>
          <cell r="AB18">
            <v>34.799999999999997</v>
          </cell>
        </row>
        <row r="19">
          <cell r="L19">
            <v>2703</v>
          </cell>
          <cell r="O19" t="str">
            <v>Prince William District Total Revenue Lag Days</v>
          </cell>
          <cell r="Z19" t="str">
            <v>Prince William District Total Revenue Lag Days</v>
          </cell>
          <cell r="AB19">
            <v>36.200000000000003</v>
          </cell>
        </row>
        <row r="20">
          <cell r="L20">
            <v>2704</v>
          </cell>
          <cell r="O20" t="str">
            <v>Eastern District Total Revenue Lag Days</v>
          </cell>
          <cell r="Z20" t="str">
            <v>Eastern District Total Revenue Lag Days</v>
          </cell>
          <cell r="AB20">
            <v>40.5</v>
          </cell>
        </row>
        <row r="21">
          <cell r="L21">
            <v>2705</v>
          </cell>
          <cell r="O21" t="str">
            <v>Alexandria District Total Revenue Lag Days</v>
          </cell>
          <cell r="Z21" t="str">
            <v>Alexandria District Total Revenue Lag Days</v>
          </cell>
          <cell r="AB21">
            <v>34.299999999999997</v>
          </cell>
        </row>
        <row r="22">
          <cell r="L22">
            <v>2706</v>
          </cell>
          <cell r="O22" t="str">
            <v>Prince William Wastewater Total Revenue Lag Days</v>
          </cell>
          <cell r="Z22" t="str">
            <v>Prince William Wastewater Total Revenue Lag Days</v>
          </cell>
          <cell r="AB22">
            <v>41.5</v>
          </cell>
        </row>
        <row r="24">
          <cell r="L24" t="str">
            <v>summoxlead</v>
          </cell>
          <cell r="N24" t="str">
            <v>Summary of Operating Expenses and Taxes Lead Days</v>
          </cell>
          <cell r="O24" t="str">
            <v>Summary of Operating Expenses and Taxes Lead Days</v>
          </cell>
          <cell r="S24">
            <v>4</v>
          </cell>
          <cell r="T24" t="str">
            <v>pg1</v>
          </cell>
        </row>
        <row r="25">
          <cell r="L25" t="str">
            <v>sampleVA</v>
          </cell>
          <cell r="N25" t="str">
            <v>OPERATING EXPENSES &amp; TAXES SAMPLE SIZES USED IN THE</v>
          </cell>
          <cell r="O25" t="str">
            <v>OPERATING EXPENSES &amp; TAXES SAMPLE SIZES USED IN THE LEAD-LAG STUDY</v>
          </cell>
          <cell r="S25">
            <v>4</v>
          </cell>
          <cell r="T25" t="str">
            <v>pg2</v>
          </cell>
        </row>
        <row r="28">
          <cell r="L28" t="str">
            <v>Purc2</v>
          </cell>
          <cell r="N28" t="str">
            <v>Purchased water</v>
          </cell>
          <cell r="O28" t="str">
            <v>Purchased Water Expense</v>
          </cell>
          <cell r="Q28" t="str">
            <v>Purchased water</v>
          </cell>
          <cell r="S28">
            <v>5</v>
          </cell>
          <cell r="V28" t="str">
            <v>Purchased Water</v>
          </cell>
          <cell r="Z28" t="str">
            <v>Total Purchased Water Expense</v>
          </cell>
          <cell r="AB28">
            <v>30.5</v>
          </cell>
          <cell r="AD28">
            <v>12483365.109999999</v>
          </cell>
          <cell r="AF28">
            <v>380766609.45999998</v>
          </cell>
        </row>
        <row r="29">
          <cell r="L29" t="str">
            <v>Pens9</v>
          </cell>
          <cell r="N29" t="str">
            <v>Pension expense</v>
          </cell>
          <cell r="O29" t="str">
            <v>Pension Expense</v>
          </cell>
          <cell r="Q29" t="str">
            <v>Pension expense</v>
          </cell>
          <cell r="S29">
            <v>6</v>
          </cell>
          <cell r="V29" t="str">
            <v>Pension Expense</v>
          </cell>
          <cell r="Z29" t="str">
            <v>Total Pension Expense</v>
          </cell>
          <cell r="AB29">
            <v>9</v>
          </cell>
          <cell r="AD29">
            <v>269988</v>
          </cell>
          <cell r="AF29">
            <v>2429892</v>
          </cell>
        </row>
        <row r="30">
          <cell r="L30" t="str">
            <v>Othe17</v>
          </cell>
          <cell r="N30" t="str">
            <v>Other benefits</v>
          </cell>
          <cell r="O30" t="str">
            <v>401(k) Expense</v>
          </cell>
          <cell r="Q30" t="str">
            <v>Other benefits</v>
          </cell>
          <cell r="S30">
            <v>7</v>
          </cell>
          <cell r="V30" t="str">
            <v>Other Benefits</v>
          </cell>
          <cell r="Z30" t="str">
            <v>Total 401(k) Expense</v>
          </cell>
          <cell r="AB30">
            <v>10</v>
          </cell>
          <cell r="AD30">
            <v>405474.59</v>
          </cell>
          <cell r="AF30">
            <v>4053372.56</v>
          </cell>
        </row>
        <row r="31">
          <cell r="L31" t="str">
            <v>Grou7</v>
          </cell>
          <cell r="N31" t="str">
            <v>Group Insur Expense</v>
          </cell>
          <cell r="O31" t="str">
            <v>Group Insurance Expense</v>
          </cell>
          <cell r="Q31" t="str">
            <v>Group Insur Expense</v>
          </cell>
          <cell r="S31">
            <v>8</v>
          </cell>
          <cell r="V31" t="str">
            <v>Group Insurance</v>
          </cell>
          <cell r="Z31" t="str">
            <v>Total Group Insurance Expense</v>
          </cell>
          <cell r="AB31">
            <v>10.3</v>
          </cell>
          <cell r="AD31">
            <v>1753487.1</v>
          </cell>
          <cell r="AF31">
            <v>18066689.77</v>
          </cell>
        </row>
        <row r="32">
          <cell r="L32" t="str">
            <v>Insu11</v>
          </cell>
          <cell r="N32" t="str">
            <v>Insurance other than</v>
          </cell>
          <cell r="O32" t="str">
            <v>Insurance Other Than Group</v>
          </cell>
          <cell r="Q32" t="str">
            <v>Insurance Other</v>
          </cell>
          <cell r="S32">
            <v>9</v>
          </cell>
          <cell r="V32" t="str">
            <v>Insurance Other</v>
          </cell>
          <cell r="Z32" t="str">
            <v>Total Insurance Other Than Group</v>
          </cell>
          <cell r="AB32">
            <v>-72.5</v>
          </cell>
          <cell r="AD32">
            <v>680643.49</v>
          </cell>
          <cell r="AF32">
            <v>-49345590.539999999</v>
          </cell>
        </row>
        <row r="33">
          <cell r="L33" t="str">
            <v>Chem4</v>
          </cell>
          <cell r="N33" t="str">
            <v>Chemicals</v>
          </cell>
          <cell r="O33" t="str">
            <v>Chemical Expense</v>
          </cell>
          <cell r="Q33" t="str">
            <v>Chemicals</v>
          </cell>
          <cell r="S33">
            <v>10</v>
          </cell>
          <cell r="V33" t="str">
            <v>Chemicals</v>
          </cell>
          <cell r="Z33" t="str">
            <v>Total Chemical Expense</v>
          </cell>
          <cell r="AB33">
            <v>38.9</v>
          </cell>
          <cell r="AD33">
            <v>1339404.81</v>
          </cell>
          <cell r="AF33">
            <v>52110036.399999999</v>
          </cell>
        </row>
        <row r="34">
          <cell r="L34" t="str">
            <v>Fuel3</v>
          </cell>
          <cell r="N34" t="str">
            <v>Fuel and power</v>
          </cell>
          <cell r="O34" t="str">
            <v>Fuel and Power Expense</v>
          </cell>
          <cell r="Q34" t="str">
            <v>Fuel and power</v>
          </cell>
          <cell r="S34">
            <v>11</v>
          </cell>
          <cell r="V34" t="str">
            <v>Fuel &amp; Power</v>
          </cell>
          <cell r="Z34" t="str">
            <v>Total Fuel and Power Expense</v>
          </cell>
          <cell r="AB34">
            <v>36.299999999999997</v>
          </cell>
          <cell r="AD34">
            <v>2338926.79</v>
          </cell>
          <cell r="AF34">
            <v>84888109.400000006</v>
          </cell>
        </row>
        <row r="35">
          <cell r="L35" t="str">
            <v>Sala1</v>
          </cell>
          <cell r="N35" t="str">
            <v>Salaries and wages</v>
          </cell>
          <cell r="O35" t="str">
            <v>Payroll Expense</v>
          </cell>
          <cell r="Q35" t="str">
            <v>Salaries and wages</v>
          </cell>
          <cell r="S35">
            <v>12</v>
          </cell>
          <cell r="V35" t="str">
            <v>Salaries &amp; Wages</v>
          </cell>
          <cell r="Z35" t="str">
            <v>Total Payroll Expense</v>
          </cell>
          <cell r="AB35">
            <v>11.5</v>
          </cell>
          <cell r="AD35">
            <v>5458510.4800000004</v>
          </cell>
          <cell r="AF35">
            <v>62772870.520000003</v>
          </cell>
        </row>
        <row r="37">
          <cell r="L37" t="str">
            <v>Serv6</v>
          </cell>
          <cell r="N37" t="str">
            <v>Service Company Cost</v>
          </cell>
          <cell r="O37" t="str">
            <v>Service Company Charges</v>
          </cell>
          <cell r="Q37" t="str">
            <v>Service Company Cost</v>
          </cell>
          <cell r="S37">
            <v>13</v>
          </cell>
          <cell r="V37" t="str">
            <v>Service Company Cost</v>
          </cell>
          <cell r="Z37" t="str">
            <v>Total Service Company Charges</v>
          </cell>
          <cell r="AB37">
            <v>-4.5999999999999996</v>
          </cell>
          <cell r="AD37">
            <v>5360061.2699999996</v>
          </cell>
          <cell r="AF37">
            <v>-24884922.91</v>
          </cell>
        </row>
        <row r="38">
          <cell r="L38" t="str">
            <v>PBOP8</v>
          </cell>
          <cell r="N38" t="str">
            <v>PBOP Expense</v>
          </cell>
          <cell r="O38" t="str">
            <v>OPEB Expense</v>
          </cell>
          <cell r="Q38" t="str">
            <v>PBOP Expense</v>
          </cell>
          <cell r="S38">
            <v>14</v>
          </cell>
          <cell r="V38" t="str">
            <v>PBOP Expense</v>
          </cell>
          <cell r="Z38" t="str">
            <v>Total OPEB Expense</v>
          </cell>
          <cell r="AB38">
            <v>9</v>
          </cell>
          <cell r="AD38">
            <v>72852</v>
          </cell>
          <cell r="AF38">
            <v>655668</v>
          </cell>
        </row>
        <row r="39">
          <cell r="L39" t="str">
            <v>Wast5</v>
          </cell>
          <cell r="N39" t="str">
            <v>Waste disposal</v>
          </cell>
          <cell r="O39" t="str">
            <v>Waste Disposal Expense</v>
          </cell>
          <cell r="Q39" t="str">
            <v>Waste disposal</v>
          </cell>
          <cell r="S39">
            <v>15</v>
          </cell>
          <cell r="V39" t="str">
            <v>Waste Disposal</v>
          </cell>
          <cell r="Z39" t="str">
            <v>Total Waste Disposal Expense</v>
          </cell>
          <cell r="AB39">
            <v>44</v>
          </cell>
          <cell r="AD39">
            <v>1290072.06</v>
          </cell>
          <cell r="AF39">
            <v>56752077.75</v>
          </cell>
        </row>
        <row r="40">
          <cell r="L40" t="str">
            <v>Tran14</v>
          </cell>
          <cell r="N40" t="str">
            <v>Transportation</v>
          </cell>
          <cell r="O40" t="str">
            <v>Transportation Expense</v>
          </cell>
          <cell r="Q40" t="str">
            <v>Transportation</v>
          </cell>
          <cell r="S40">
            <v>16</v>
          </cell>
          <cell r="V40" t="str">
            <v>Transportation</v>
          </cell>
          <cell r="Z40" t="str">
            <v>Total Transportation Expense</v>
          </cell>
          <cell r="AB40">
            <v>32.200000000000003</v>
          </cell>
          <cell r="AD40">
            <v>252714.54</v>
          </cell>
          <cell r="AF40">
            <v>8138132.4100000001</v>
          </cell>
        </row>
        <row r="41">
          <cell r="L41" t="str">
            <v>Rent12</v>
          </cell>
          <cell r="N41" t="str">
            <v>Rents</v>
          </cell>
          <cell r="O41" t="str">
            <v>Rent Expense</v>
          </cell>
          <cell r="Q41" t="str">
            <v>Rents</v>
          </cell>
          <cell r="S41">
            <v>17</v>
          </cell>
          <cell r="V41" t="str">
            <v>Rents</v>
          </cell>
          <cell r="Z41" t="str">
            <v>Total Rent Expense</v>
          </cell>
          <cell r="AB41">
            <v>11.3</v>
          </cell>
          <cell r="AD41">
            <v>45000</v>
          </cell>
          <cell r="AF41">
            <v>507105</v>
          </cell>
        </row>
        <row r="42">
          <cell r="L42" t="str">
            <v>Tele13</v>
          </cell>
          <cell r="N42" t="str">
            <v>Telecommunication ex</v>
          </cell>
          <cell r="O42" t="str">
            <v>Telephone Expense</v>
          </cell>
          <cell r="Q42" t="str">
            <v>Telecommunication ex</v>
          </cell>
          <cell r="S42">
            <v>18</v>
          </cell>
          <cell r="V42" t="str">
            <v>Telecommunication</v>
          </cell>
          <cell r="Z42" t="str">
            <v>Total Telephone Expense</v>
          </cell>
          <cell r="AB42">
            <v>15.7</v>
          </cell>
          <cell r="AD42">
            <v>303522.93</v>
          </cell>
          <cell r="AF42">
            <v>4774431.5599999996</v>
          </cell>
        </row>
        <row r="44">
          <cell r="L44" t="str">
            <v>Regu10</v>
          </cell>
          <cell r="N44" t="str">
            <v>Regulatory expense</v>
          </cell>
          <cell r="O44" t="str">
            <v>Regulatory Expense</v>
          </cell>
          <cell r="Q44" t="str">
            <v>Regulatory expense</v>
          </cell>
          <cell r="S44">
            <v>19</v>
          </cell>
          <cell r="V44" t="str">
            <v>Regulatory Expense</v>
          </cell>
          <cell r="Z44" t="str">
            <v>Total Regulatory Expense</v>
          </cell>
          <cell r="AB44">
            <v>94.2</v>
          </cell>
          <cell r="AD44">
            <v>145960.12</v>
          </cell>
          <cell r="AF44">
            <v>13744208.300000001</v>
          </cell>
        </row>
        <row r="49">
          <cell r="L49" t="str">
            <v>Misc15</v>
          </cell>
          <cell r="M49">
            <v>15</v>
          </cell>
          <cell r="N49" t="str">
            <v>MiscellaneousXXX</v>
          </cell>
          <cell r="O49" t="str">
            <v>Miscellaneous</v>
          </cell>
          <cell r="Q49" t="str">
            <v>MiscellaneousXXX</v>
          </cell>
          <cell r="S49">
            <v>20</v>
          </cell>
          <cell r="V49" t="str">
            <v>MiscellaneousXXX</v>
          </cell>
          <cell r="Z49" t="str">
            <v>Total Miscellaneous</v>
          </cell>
          <cell r="AB49">
            <v>40.4</v>
          </cell>
          <cell r="AD49">
            <v>5383635.3399999999</v>
          </cell>
          <cell r="AF49">
            <v>217466915.12</v>
          </cell>
        </row>
        <row r="50">
          <cell r="L50" t="str">
            <v>Misc15.1</v>
          </cell>
          <cell r="M50">
            <v>15.1</v>
          </cell>
          <cell r="N50" t="str">
            <v>Advertising &amp; Marketing</v>
          </cell>
          <cell r="O50" t="str">
            <v>Advertising &amp; Marketing</v>
          </cell>
          <cell r="Q50" t="str">
            <v>Advertising &amp; Marketing</v>
          </cell>
          <cell r="S50">
            <v>21</v>
          </cell>
          <cell r="V50" t="str">
            <v>Advertising &amp; Marketing</v>
          </cell>
          <cell r="Z50" t="str">
            <v>Total Advertising &amp; Marketing</v>
          </cell>
          <cell r="AB50">
            <v>49</v>
          </cell>
          <cell r="AD50">
            <v>4850.79</v>
          </cell>
          <cell r="AF50">
            <v>237606.92</v>
          </cell>
        </row>
        <row r="51">
          <cell r="L51" t="str">
            <v>Misc15.2</v>
          </cell>
          <cell r="M51">
            <v>15.2</v>
          </cell>
          <cell r="N51" t="str">
            <v>Office Supplies</v>
          </cell>
          <cell r="O51" t="str">
            <v>Office Supplies</v>
          </cell>
          <cell r="Q51" t="str">
            <v>Office Supplies</v>
          </cell>
          <cell r="S51">
            <v>22</v>
          </cell>
          <cell r="V51" t="str">
            <v>Office Supplies</v>
          </cell>
          <cell r="Z51" t="str">
            <v>Total Office Supplies</v>
          </cell>
          <cell r="AB51">
            <v>50.6</v>
          </cell>
          <cell r="AD51">
            <v>150080.63</v>
          </cell>
          <cell r="AF51">
            <v>7589520.8300000001</v>
          </cell>
        </row>
        <row r="53">
          <cell r="L53" t="str">
            <v>Misc15.3</v>
          </cell>
          <cell r="M53">
            <v>15.299999999999999</v>
          </cell>
          <cell r="N53" t="str">
            <v>Miscellaneous expense</v>
          </cell>
          <cell r="O53" t="str">
            <v>Miscellaneous Expense</v>
          </cell>
          <cell r="Q53" t="str">
            <v>Miscellaneous expense</v>
          </cell>
          <cell r="S53">
            <v>23</v>
          </cell>
          <cell r="V53" t="str">
            <v>Miscellaneous Expense</v>
          </cell>
          <cell r="Z53" t="str">
            <v>Total Miscellaneous Expense</v>
          </cell>
          <cell r="AB53">
            <v>31.9</v>
          </cell>
          <cell r="AD53">
            <v>146623.71</v>
          </cell>
          <cell r="AF53">
            <v>4679875.01</v>
          </cell>
        </row>
        <row r="54">
          <cell r="L54" t="str">
            <v>Misc15.4</v>
          </cell>
          <cell r="M54">
            <v>15.399999999999999</v>
          </cell>
          <cell r="N54" t="str">
            <v>Contracted services</v>
          </cell>
          <cell r="O54" t="str">
            <v>Contracted Services</v>
          </cell>
          <cell r="Q54" t="str">
            <v>Contracted services</v>
          </cell>
          <cell r="S54">
            <v>24</v>
          </cell>
          <cell r="V54" t="str">
            <v>Contracted Services</v>
          </cell>
          <cell r="Z54" t="str">
            <v>Total Contracted Services</v>
          </cell>
          <cell r="AB54">
            <v>68.900000000000006</v>
          </cell>
          <cell r="AD54">
            <v>751334.72</v>
          </cell>
          <cell r="AF54">
            <v>51775896.189999998</v>
          </cell>
        </row>
        <row r="56">
          <cell r="L56" t="str">
            <v>Misc15.5</v>
          </cell>
          <cell r="M56">
            <v>15.499999999999998</v>
          </cell>
          <cell r="N56" t="str">
            <v>Customer accounting</v>
          </cell>
          <cell r="O56" t="str">
            <v>Customer Accounting</v>
          </cell>
          <cell r="Q56" t="str">
            <v>Customer accounting</v>
          </cell>
          <cell r="S56">
            <v>25</v>
          </cell>
          <cell r="V56" t="str">
            <v>Customer Accounting</v>
          </cell>
          <cell r="Z56" t="str">
            <v>Total Customer Accounting</v>
          </cell>
          <cell r="AB56">
            <v>30.8</v>
          </cell>
          <cell r="AD56">
            <v>190051.74</v>
          </cell>
          <cell r="AF56">
            <v>5844123.1900000004</v>
          </cell>
        </row>
        <row r="57">
          <cell r="L57" t="str">
            <v>Misc15.6</v>
          </cell>
          <cell r="M57">
            <v>15.599999999999998</v>
          </cell>
          <cell r="N57" t="str">
            <v>Employee related exp</v>
          </cell>
          <cell r="O57" t="str">
            <v>Employee Related Expense</v>
          </cell>
          <cell r="Q57" t="str">
            <v>Employee related exp</v>
          </cell>
          <cell r="S57">
            <v>26</v>
          </cell>
          <cell r="V57" t="str">
            <v>Employee Related Expense</v>
          </cell>
          <cell r="Z57" t="str">
            <v>Total Employee Related Expense</v>
          </cell>
          <cell r="AB57">
            <v>32.700000000000003</v>
          </cell>
          <cell r="AD57">
            <v>192480.97</v>
          </cell>
          <cell r="AF57">
            <v>6303305.8099999996</v>
          </cell>
        </row>
        <row r="58">
          <cell r="L58" t="str">
            <v>Misc15.7</v>
          </cell>
          <cell r="M58">
            <v>15.699999999999998</v>
          </cell>
          <cell r="N58" t="str">
            <v>Postage</v>
          </cell>
          <cell r="O58" t="str">
            <v>Postage</v>
          </cell>
          <cell r="Q58" t="str">
            <v>Postage</v>
          </cell>
          <cell r="S58">
            <v>27</v>
          </cell>
          <cell r="V58" t="str">
            <v>Postage</v>
          </cell>
          <cell r="Z58" t="str">
            <v>Total Postage</v>
          </cell>
          <cell r="AB58">
            <v>24</v>
          </cell>
          <cell r="AD58">
            <v>7493.05</v>
          </cell>
          <cell r="AF58">
            <v>179908.24</v>
          </cell>
        </row>
        <row r="59">
          <cell r="L59" t="str">
            <v>Misc15.8</v>
          </cell>
          <cell r="M59">
            <v>15.799999999999997</v>
          </cell>
          <cell r="N59" t="str">
            <v>Building Maintenance</v>
          </cell>
          <cell r="O59" t="str">
            <v>Building Maintenance</v>
          </cell>
          <cell r="Q59" t="str">
            <v>Building Maintenance</v>
          </cell>
          <cell r="S59">
            <v>28</v>
          </cell>
          <cell r="V59" t="str">
            <v>Building Maintenance</v>
          </cell>
          <cell r="Z59" t="str">
            <v>Total Building Maintenance</v>
          </cell>
          <cell r="AB59">
            <v>35.4</v>
          </cell>
          <cell r="AD59">
            <v>114538.03</v>
          </cell>
          <cell r="AF59">
            <v>4055406.24</v>
          </cell>
        </row>
        <row r="64">
          <cell r="L64" t="str">
            <v>Main16</v>
          </cell>
          <cell r="N64" t="str">
            <v>Maintenance supplies</v>
          </cell>
          <cell r="O64" t="str">
            <v>Other O&amp;M Expense</v>
          </cell>
          <cell r="Q64" t="str">
            <v>Maintenance supplies</v>
          </cell>
          <cell r="S64">
            <v>29</v>
          </cell>
          <cell r="V64" t="str">
            <v>Maintenance Supplies</v>
          </cell>
          <cell r="Z64" t="str">
            <v>Total Other O&amp;M Expense</v>
          </cell>
          <cell r="AB64">
            <v>35.299999999999997</v>
          </cell>
          <cell r="AD64">
            <v>58949.43</v>
          </cell>
          <cell r="AF64">
            <v>2082828.52</v>
          </cell>
        </row>
        <row r="66">
          <cell r="L66" t="str">
            <v>Curr23</v>
          </cell>
          <cell r="N66" t="str">
            <v>Current federal inco</v>
          </cell>
          <cell r="O66" t="str">
            <v>Federal Income Taxes (Current)</v>
          </cell>
          <cell r="Q66" t="str">
            <v>FIT</v>
          </cell>
          <cell r="S66">
            <v>30</v>
          </cell>
          <cell r="V66" t="str">
            <v>Federal Income Taxes (Current)</v>
          </cell>
          <cell r="Z66" t="str">
            <v>Total Federal Income Taxes (Current)</v>
          </cell>
          <cell r="AB66">
            <v>36.5</v>
          </cell>
          <cell r="AD66">
            <v>1</v>
          </cell>
          <cell r="AF66">
            <v>1</v>
          </cell>
        </row>
        <row r="67">
          <cell r="O67" t="str">
            <v>SIT</v>
          </cell>
          <cell r="Q67" t="str">
            <v>SIT</v>
          </cell>
          <cell r="V67" t="str">
            <v>SIT</v>
          </cell>
          <cell r="Y67" t="str">
            <v>OUT</v>
          </cell>
        </row>
        <row r="68">
          <cell r="L68" t="str">
            <v>Prop27</v>
          </cell>
          <cell r="N68" t="str">
            <v>Property Taxes</v>
          </cell>
          <cell r="O68" t="str">
            <v>Property Tax Expense</v>
          </cell>
          <cell r="Q68" t="str">
            <v>Property Taxes</v>
          </cell>
          <cell r="S68">
            <v>31</v>
          </cell>
          <cell r="V68" t="str">
            <v>Property Taxes</v>
          </cell>
          <cell r="Z68" t="str">
            <v>Total Property Tax Expense</v>
          </cell>
          <cell r="AB68">
            <v>127.7</v>
          </cell>
          <cell r="AD68">
            <v>1609415.2</v>
          </cell>
          <cell r="AF68">
            <v>205487436.34</v>
          </cell>
        </row>
        <row r="69">
          <cell r="L69" t="str">
            <v>Gros29</v>
          </cell>
          <cell r="N69" t="str">
            <v>Gross Receipts Tax</v>
          </cell>
          <cell r="O69" t="str">
            <v>Gross Receipts Tax Expense</v>
          </cell>
          <cell r="Q69" t="str">
            <v>GRAFT</v>
          </cell>
          <cell r="S69">
            <v>32</v>
          </cell>
          <cell r="V69" t="str">
            <v>GRAFT</v>
          </cell>
          <cell r="Z69" t="str">
            <v>Total Gross Receipts Tax Expense</v>
          </cell>
          <cell r="AB69">
            <v>22.7</v>
          </cell>
          <cell r="AD69">
            <v>1547733.82</v>
          </cell>
          <cell r="AF69">
            <v>35120227.240000002</v>
          </cell>
        </row>
        <row r="70">
          <cell r="L70" t="str">
            <v>Payr28</v>
          </cell>
          <cell r="N70" t="str">
            <v>Payroll Taxes</v>
          </cell>
          <cell r="O70" t="str">
            <v>Payroll Tax Expense</v>
          </cell>
          <cell r="Q70" t="str">
            <v>Payroll Taxes</v>
          </cell>
          <cell r="S70">
            <v>33</v>
          </cell>
          <cell r="V70" t="str">
            <v>Payroll Taxes</v>
          </cell>
          <cell r="Z70" t="str">
            <v>Total Payroll Tax Expense</v>
          </cell>
          <cell r="AB70">
            <v>11.5</v>
          </cell>
          <cell r="AD70">
            <v>610761.52</v>
          </cell>
          <cell r="AF70">
            <v>7023757.4800000004</v>
          </cell>
        </row>
        <row r="72">
          <cell r="L72" t="str">
            <v>Othe30</v>
          </cell>
          <cell r="N72" t="str">
            <v>Other Tax Expense</v>
          </cell>
          <cell r="O72" t="str">
            <v>Other Tax Expense</v>
          </cell>
          <cell r="S72">
            <v>34</v>
          </cell>
          <cell r="Z72" t="str">
            <v>Total Other Tax Expense</v>
          </cell>
          <cell r="AB72">
            <v>22.7</v>
          </cell>
          <cell r="AD72">
            <v>252255.58</v>
          </cell>
          <cell r="AF72">
            <v>5724029.0099999998</v>
          </cell>
        </row>
        <row r="73">
          <cell r="O73" t="str">
            <v>Utility Regulatory Assessment</v>
          </cell>
          <cell r="Q73" t="str">
            <v>Utility Reg Assessment</v>
          </cell>
          <cell r="V73" t="str">
            <v>Utility Regulatory Assessment</v>
          </cell>
          <cell r="Y73" t="str">
            <v>OUT</v>
          </cell>
        </row>
        <row r="75">
          <cell r="L75" t="str">
            <v>Inte33</v>
          </cell>
          <cell r="N75" t="str">
            <v>Interest Expenses</v>
          </cell>
          <cell r="O75" t="str">
            <v>Interest Expense</v>
          </cell>
          <cell r="Q75" t="str">
            <v>Interest Expenses</v>
          </cell>
          <cell r="S75">
            <v>35</v>
          </cell>
          <cell r="V75" t="str">
            <v>Total Interest Expenses</v>
          </cell>
          <cell r="Z75" t="str">
            <v>Total Interest Expense</v>
          </cell>
          <cell r="AB75">
            <v>83.1</v>
          </cell>
          <cell r="AD75">
            <v>4453402.8</v>
          </cell>
          <cell r="AF75">
            <v>369881633.68000001</v>
          </cell>
        </row>
        <row r="76">
          <cell r="L76" t="str">
            <v>intLT</v>
          </cell>
          <cell r="N76" t="str">
            <v>Interest On Long-Term Debt</v>
          </cell>
          <cell r="O76" t="str">
            <v>Interest On Long-Term Debt</v>
          </cell>
          <cell r="Q76" t="str">
            <v>LTD</v>
          </cell>
          <cell r="S76">
            <v>36</v>
          </cell>
          <cell r="V76" t="str">
            <v>Interest On Long-Term Debt</v>
          </cell>
          <cell r="Z76" t="str">
            <v>Total Interest On Long-Term Debt</v>
          </cell>
          <cell r="AB76">
            <v>86.9</v>
          </cell>
          <cell r="AD76">
            <v>4264072.57</v>
          </cell>
          <cell r="AF76">
            <v>370552388.39999998</v>
          </cell>
        </row>
        <row r="77">
          <cell r="L77" t="str">
            <v>intST</v>
          </cell>
          <cell r="N77" t="str">
            <v>Interest On Short-Term Debt</v>
          </cell>
          <cell r="O77" t="str">
            <v>Interest On Short-Term Debt</v>
          </cell>
          <cell r="Q77" t="str">
            <v>STD</v>
          </cell>
          <cell r="S77">
            <v>37</v>
          </cell>
          <cell r="V77" t="str">
            <v>Interest On Short-Term Debt</v>
          </cell>
          <cell r="Z77" t="str">
            <v>Total Interest On Short-Term Debt</v>
          </cell>
          <cell r="AB77">
            <v>14.6</v>
          </cell>
          <cell r="AD77">
            <v>236778.28</v>
          </cell>
          <cell r="AF77">
            <v>3450517.61</v>
          </cell>
        </row>
        <row r="78">
          <cell r="O78" t="str">
            <v>Preferred Stock</v>
          </cell>
          <cell r="Q78" t="str">
            <v>Preferred Stock</v>
          </cell>
          <cell r="V78" t="str">
            <v>Preferred Stock</v>
          </cell>
          <cell r="Y78" t="str">
            <v>OUT</v>
          </cell>
        </row>
        <row r="80">
          <cell r="L80" t="str">
            <v>Plus39A</v>
          </cell>
          <cell r="O80" t="str">
            <v>STIPULATED - Alexandria District Consumer Utility Tax Collections</v>
          </cell>
          <cell r="V80" t="str">
            <v>STIPULATED -STIPULATED - Alexandria District Consumer Utility Tax Collections</v>
          </cell>
          <cell r="AB80">
            <v>60</v>
          </cell>
        </row>
        <row r="81">
          <cell r="L81" t="str">
            <v>Plus39H</v>
          </cell>
          <cell r="O81" t="str">
            <v>STIPULATED - Hopewell District Consumer Utility Tax Collections</v>
          </cell>
          <cell r="V81" t="str">
            <v>STIPULATED -STIPULATED - Hopewell District Consumer Utility Tax Collections</v>
          </cell>
          <cell r="AB81">
            <v>75</v>
          </cell>
        </row>
        <row r="83">
          <cell r="L83" t="str">
            <v>Plus39AACTUAL</v>
          </cell>
          <cell r="O83" t="str">
            <v>Actual Alexandria District Consumer Utility Tax Collections</v>
          </cell>
          <cell r="S83">
            <v>38</v>
          </cell>
          <cell r="Z83" t="str">
            <v>Total Actual Alexandria District Consumer Utility Tax Collections</v>
          </cell>
          <cell r="AB83">
            <v>49.1</v>
          </cell>
          <cell r="AD83">
            <v>2833342.38</v>
          </cell>
          <cell r="AF83">
            <v>139052198.47999999</v>
          </cell>
        </row>
        <row r="84">
          <cell r="L84" t="str">
            <v>Plus39HACTUAL</v>
          </cell>
          <cell r="O84" t="str">
            <v>Actual Hopewell District Consumer Utility Tax Collections</v>
          </cell>
          <cell r="S84">
            <v>39</v>
          </cell>
          <cell r="Z84" t="str">
            <v>Total Actual Hopewell District Consumer Utility Tax Collections</v>
          </cell>
          <cell r="AB84">
            <v>30.3</v>
          </cell>
          <cell r="AD84">
            <v>311827.37</v>
          </cell>
          <cell r="AF84">
            <v>9442502.3699999992</v>
          </cell>
        </row>
        <row r="86">
          <cell r="L86" t="str">
            <v>Plus39Aout</v>
          </cell>
          <cell r="N86" t="str">
            <v>Plus: Consumer Utility Tax Collections</v>
          </cell>
          <cell r="O86" t="str">
            <v>Alexandria District Consumer Utility Tax Collections</v>
          </cell>
          <cell r="S86" t="str">
            <v>OUT</v>
          </cell>
          <cell r="V86" t="str">
            <v>Alexandria District Consumer Utility Tax Collections</v>
          </cell>
          <cell r="Z86" t="str">
            <v>Total Alexandria District Consumer Utility Tax Collections</v>
          </cell>
          <cell r="AB86">
            <v>60.2</v>
          </cell>
          <cell r="AD86">
            <v>2833342.38</v>
          </cell>
          <cell r="AF86">
            <v>170455820.49000001</v>
          </cell>
        </row>
        <row r="87">
          <cell r="L87" t="str">
            <v>Plus39Hout</v>
          </cell>
          <cell r="O87" t="str">
            <v>Hopewell District Consumer Utility Tax Collections</v>
          </cell>
          <cell r="S87" t="str">
            <v>OUT</v>
          </cell>
          <cell r="V87" t="str">
            <v>Hopewell District Consumer Utility Tax Collections</v>
          </cell>
          <cell r="Z87" t="str">
            <v>Total Hopewell District Consumer Utility Tax Collections</v>
          </cell>
          <cell r="AB87">
            <v>75.5</v>
          </cell>
          <cell r="AD87">
            <v>285072.18</v>
          </cell>
          <cell r="AF87">
            <v>21522821.93</v>
          </cell>
        </row>
        <row r="90">
          <cell r="L90" t="str">
            <v>JDC 36</v>
          </cell>
          <cell r="N90" t="str">
            <v>JDC Expense</v>
          </cell>
          <cell r="O90" t="str">
            <v>JDC Expense</v>
          </cell>
        </row>
        <row r="91">
          <cell r="L91" t="str">
            <v>Inco37</v>
          </cell>
          <cell r="N91" t="str">
            <v>Income Available for Common Equity</v>
          </cell>
          <cell r="O91" t="str">
            <v>Income Available for Common Equity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Accounts Rec Daily Balance"/>
      <sheetName val="2018 Daily Change Summary "/>
      <sheetName val="GL Account Summary"/>
      <sheetName val="SAP Data"/>
      <sheetName val="DocType"/>
      <sheetName val="GL Accoun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>
            <v>29</v>
          </cell>
          <cell r="B4" t="str">
            <v>Charles Taylor Intfc</v>
          </cell>
        </row>
        <row r="5">
          <cell r="A5">
            <v>30</v>
          </cell>
          <cell r="B5" t="str">
            <v>Settlement Documents</v>
          </cell>
        </row>
        <row r="6">
          <cell r="A6">
            <v>70</v>
          </cell>
          <cell r="B6" t="str">
            <v>A/R Interest</v>
          </cell>
        </row>
        <row r="7">
          <cell r="A7">
            <v>72</v>
          </cell>
          <cell r="B7" t="str">
            <v>PCARD Interface</v>
          </cell>
        </row>
        <row r="8">
          <cell r="A8">
            <v>80</v>
          </cell>
          <cell r="B8" t="str">
            <v>Serengeti Invoices</v>
          </cell>
        </row>
        <row r="9">
          <cell r="A9">
            <v>85</v>
          </cell>
          <cell r="B9" t="str">
            <v>Consignment</v>
          </cell>
        </row>
        <row r="10">
          <cell r="A10">
            <v>86</v>
          </cell>
          <cell r="B10" t="str">
            <v>ADP Payroll</v>
          </cell>
        </row>
        <row r="11">
          <cell r="A11">
            <v>97</v>
          </cell>
          <cell r="B11" t="str">
            <v>ADP Payroll Acount</v>
          </cell>
        </row>
        <row r="12">
          <cell r="A12">
            <v>98</v>
          </cell>
          <cell r="B12" t="str">
            <v>A/P Conversion Only</v>
          </cell>
        </row>
        <row r="13">
          <cell r="A13">
            <v>99</v>
          </cell>
          <cell r="B13" t="str">
            <v>A/R Conversion Only</v>
          </cell>
        </row>
        <row r="14">
          <cell r="A14" t="str">
            <v>AA</v>
          </cell>
          <cell r="B14" t="str">
            <v>Asset Posting</v>
          </cell>
        </row>
        <row r="15">
          <cell r="A15" t="str">
            <v>AB</v>
          </cell>
          <cell r="B15" t="str">
            <v>Accounting Document</v>
          </cell>
        </row>
        <row r="16">
          <cell r="A16" t="str">
            <v>AF</v>
          </cell>
          <cell r="B16" t="str">
            <v>Dep. Postings</v>
          </cell>
        </row>
        <row r="17">
          <cell r="A17" t="str">
            <v>AN</v>
          </cell>
          <cell r="B17" t="str">
            <v>Net Asset Posting</v>
          </cell>
        </row>
        <row r="18">
          <cell r="A18" t="str">
            <v>AP</v>
          </cell>
          <cell r="B18" t="str">
            <v>Periodic Asset Posting</v>
          </cell>
        </row>
        <row r="19">
          <cell r="A19" t="str">
            <v>CH</v>
          </cell>
          <cell r="B19" t="str">
            <v>Contract Settlement</v>
          </cell>
        </row>
        <row r="20">
          <cell r="A20" t="str">
            <v>DA</v>
          </cell>
          <cell r="B20" t="str">
            <v>Customer Document</v>
          </cell>
        </row>
        <row r="21">
          <cell r="A21" t="str">
            <v>DG</v>
          </cell>
          <cell r="B21" t="str">
            <v>Customer Credit Memo</v>
          </cell>
        </row>
        <row r="22">
          <cell r="A22" t="str">
            <v>DR</v>
          </cell>
          <cell r="B22" t="str">
            <v>Customer Invoice</v>
          </cell>
        </row>
        <row r="23">
          <cell r="A23" t="str">
            <v>DZ</v>
          </cell>
          <cell r="B23" t="str">
            <v>Customer Payment</v>
          </cell>
        </row>
        <row r="24">
          <cell r="A24" t="str">
            <v>EU</v>
          </cell>
          <cell r="B24" t="str">
            <v>Euro Rounding Diff</v>
          </cell>
        </row>
        <row r="25">
          <cell r="A25" t="str">
            <v>EX</v>
          </cell>
          <cell r="B25" t="str">
            <v>External Number</v>
          </cell>
        </row>
        <row r="26">
          <cell r="A26" t="str">
            <v>IC</v>
          </cell>
          <cell r="B26" t="str">
            <v>Intercompany Clrng</v>
          </cell>
        </row>
        <row r="27">
          <cell r="A27" t="str">
            <v>KA</v>
          </cell>
          <cell r="B27" t="str">
            <v>Vendor Document</v>
          </cell>
        </row>
        <row r="28">
          <cell r="A28" t="str">
            <v>KG</v>
          </cell>
          <cell r="B28" t="str">
            <v>Vendor Credit Memo</v>
          </cell>
        </row>
        <row r="29">
          <cell r="A29" t="str">
            <v>KN</v>
          </cell>
          <cell r="B29" t="str">
            <v>Net Vendors</v>
          </cell>
        </row>
        <row r="30">
          <cell r="A30" t="str">
            <v>KP</v>
          </cell>
          <cell r="B30" t="str">
            <v>Account Maintenance</v>
          </cell>
        </row>
        <row r="31">
          <cell r="A31" t="str">
            <v>KR</v>
          </cell>
          <cell r="B31" t="str">
            <v>Vendor Invoice</v>
          </cell>
        </row>
        <row r="32">
          <cell r="A32" t="str">
            <v>KZ</v>
          </cell>
          <cell r="B32" t="str">
            <v>Vendor Payment</v>
          </cell>
        </row>
        <row r="33">
          <cell r="A33" t="str">
            <v>LX</v>
          </cell>
          <cell r="B33" t="str">
            <v>Lockbox Postings</v>
          </cell>
        </row>
        <row r="34">
          <cell r="A34" t="str">
            <v>ML</v>
          </cell>
          <cell r="B34" t="str">
            <v>ML Settlement</v>
          </cell>
        </row>
        <row r="35">
          <cell r="A35" t="str">
            <v>NF</v>
          </cell>
          <cell r="B35" t="str">
            <v>NSF Check Fee/Inv</v>
          </cell>
        </row>
        <row r="36">
          <cell r="A36" t="str">
            <v>PR</v>
          </cell>
          <cell r="B36" t="str">
            <v>Price Change</v>
          </cell>
        </row>
        <row r="37">
          <cell r="A37" t="str">
            <v>RA</v>
          </cell>
          <cell r="B37" t="str">
            <v>Sub.Cred.Memo Stlmt</v>
          </cell>
        </row>
        <row r="38">
          <cell r="A38" t="str">
            <v>RB</v>
          </cell>
          <cell r="B38" t="str">
            <v>Reserve for Bad Debt</v>
          </cell>
        </row>
        <row r="39">
          <cell r="A39" t="str">
            <v>RE</v>
          </cell>
          <cell r="B39" t="str">
            <v>Invoice-Gross</v>
          </cell>
        </row>
        <row r="40">
          <cell r="A40" t="str">
            <v>RN</v>
          </cell>
          <cell r="B40" t="str">
            <v>Invoice-Net</v>
          </cell>
        </row>
        <row r="41">
          <cell r="A41" t="str">
            <v>RV</v>
          </cell>
          <cell r="B41" t="str">
            <v>Billing Doc Transfer</v>
          </cell>
        </row>
        <row r="42">
          <cell r="A42" t="str">
            <v>SA</v>
          </cell>
          <cell r="B42" t="str">
            <v>G/L Account Document</v>
          </cell>
        </row>
        <row r="43">
          <cell r="A43" t="str">
            <v>SB</v>
          </cell>
          <cell r="B43" t="str">
            <v>G/L Account Posting</v>
          </cell>
        </row>
        <row r="44">
          <cell r="A44" t="str">
            <v>SK</v>
          </cell>
          <cell r="B44" t="str">
            <v>Cash Document</v>
          </cell>
        </row>
        <row r="45">
          <cell r="A45" t="str">
            <v>SU</v>
          </cell>
          <cell r="B45" t="str">
            <v>Adjustment Document</v>
          </cell>
        </row>
        <row r="46">
          <cell r="A46" t="str">
            <v>TB</v>
          </cell>
          <cell r="B46" t="str">
            <v>Treas.Elec.Bnk Stm</v>
          </cell>
        </row>
        <row r="47">
          <cell r="A47" t="str">
            <v>TM</v>
          </cell>
          <cell r="B47" t="str">
            <v>Treas.Posting ™</v>
          </cell>
        </row>
        <row r="48">
          <cell r="A48" t="str">
            <v>TP</v>
          </cell>
          <cell r="B48" t="str">
            <v>Treas.Payment</v>
          </cell>
        </row>
        <row r="49">
          <cell r="A49" t="str">
            <v>TR</v>
          </cell>
          <cell r="B49" t="str">
            <v>Rev.Treas.Posting</v>
          </cell>
        </row>
        <row r="50">
          <cell r="A50" t="str">
            <v>UE</v>
          </cell>
          <cell r="B50" t="str">
            <v>Data Transfer</v>
          </cell>
        </row>
        <row r="51">
          <cell r="A51" t="str">
            <v>WA</v>
          </cell>
          <cell r="B51" t="str">
            <v>Goods Issue</v>
          </cell>
        </row>
        <row r="52">
          <cell r="A52" t="str">
            <v>WE</v>
          </cell>
          <cell r="B52" t="str">
            <v>Goods Receipt</v>
          </cell>
        </row>
        <row r="53">
          <cell r="A53" t="str">
            <v>WI</v>
          </cell>
          <cell r="B53" t="str">
            <v>Inventory Document</v>
          </cell>
        </row>
        <row r="54">
          <cell r="A54" t="str">
            <v>WL</v>
          </cell>
          <cell r="B54" t="str">
            <v>Goods Issue/Deliver</v>
          </cell>
        </row>
        <row r="55">
          <cell r="A55" t="str">
            <v>WN</v>
          </cell>
          <cell r="B55" t="str">
            <v>Net Goods Receipt</v>
          </cell>
        </row>
        <row r="56">
          <cell r="A56" t="str">
            <v>YR</v>
          </cell>
          <cell r="B56" t="str">
            <v>Vendor Invoice</v>
          </cell>
        </row>
        <row r="57">
          <cell r="A57" t="str">
            <v>ZA</v>
          </cell>
          <cell r="B57" t="str">
            <v>Accruall/Defrl Entry</v>
          </cell>
        </row>
        <row r="58">
          <cell r="A58" t="str">
            <v>ZF</v>
          </cell>
          <cell r="B58" t="str">
            <v>Recurring Entries</v>
          </cell>
        </row>
        <row r="59">
          <cell r="A59" t="str">
            <v>ZI</v>
          </cell>
          <cell r="B59" t="str">
            <v>MRG I/C Recon JE</v>
          </cell>
        </row>
        <row r="60">
          <cell r="A60" t="str">
            <v>ZK</v>
          </cell>
          <cell r="B60" t="str">
            <v>Reversal Vendor Payment</v>
          </cell>
        </row>
        <row r="61">
          <cell r="A61" t="str">
            <v>ZM</v>
          </cell>
          <cell r="B61" t="str">
            <v>G/L AC Model Entries</v>
          </cell>
        </row>
        <row r="62">
          <cell r="A62" t="str">
            <v>ZP</v>
          </cell>
          <cell r="B62" t="str">
            <v>Payment Posting</v>
          </cell>
        </row>
        <row r="63">
          <cell r="A63" t="str">
            <v>ZR</v>
          </cell>
          <cell r="B63" t="str">
            <v>Bank Reconciliation</v>
          </cell>
        </row>
        <row r="64">
          <cell r="A64" t="str">
            <v>ZS</v>
          </cell>
          <cell r="B64" t="str">
            <v>Payment by Chevck</v>
          </cell>
        </row>
        <row r="65">
          <cell r="A65" t="str">
            <v>ZV</v>
          </cell>
          <cell r="B65" t="str">
            <v>Payment Clearing</v>
          </cell>
        </row>
        <row r="66">
          <cell r="A66" t="str">
            <v>ZW</v>
          </cell>
          <cell r="B66" t="str">
            <v>Wire Payment Posting</v>
          </cell>
        </row>
        <row r="67">
          <cell r="A67" t="str">
            <v>ZZ</v>
          </cell>
          <cell r="B67" t="str">
            <v>Outgoing Cust. Payment</v>
          </cell>
        </row>
      </sheetData>
      <sheetData sheetId="5">
        <row r="4">
          <cell r="A4">
            <v>100000</v>
          </cell>
          <cell r="B4" t="str">
            <v>Wells Fargo Operating</v>
          </cell>
        </row>
        <row r="5">
          <cell r="A5">
            <v>100010</v>
          </cell>
          <cell r="B5" t="str">
            <v>Wells Fargo Controlled Disbursement</v>
          </cell>
        </row>
        <row r="6">
          <cell r="A6">
            <v>100095</v>
          </cell>
          <cell r="B6" t="str">
            <v>American Savings Molokai</v>
          </cell>
        </row>
        <row r="7">
          <cell r="A7">
            <v>100096</v>
          </cell>
          <cell r="B7" t="str">
            <v>First Hawaiian Bank Deposit Account</v>
          </cell>
        </row>
        <row r="8">
          <cell r="A8">
            <v>110000</v>
          </cell>
          <cell r="B8" t="str">
            <v>Trade Receivables</v>
          </cell>
        </row>
        <row r="9">
          <cell r="A9">
            <v>110001</v>
          </cell>
          <cell r="B9" t="str">
            <v>Trade Receivables-History</v>
          </cell>
        </row>
        <row r="10">
          <cell r="A10">
            <v>110002</v>
          </cell>
          <cell r="B10" t="str">
            <v>Receivable Eliminations</v>
          </cell>
        </row>
        <row r="11">
          <cell r="A11">
            <v>110050</v>
          </cell>
          <cell r="B11" t="str">
            <v>Detention Receivable</v>
          </cell>
        </row>
        <row r="12">
          <cell r="A12">
            <v>110100</v>
          </cell>
          <cell r="B12" t="str">
            <v>Lockbox Clearing Account</v>
          </cell>
        </row>
        <row r="13">
          <cell r="A13">
            <v>110900</v>
          </cell>
          <cell r="B13" t="str">
            <v>A/R Interest Income</v>
          </cell>
        </row>
        <row r="14">
          <cell r="A14">
            <v>110991</v>
          </cell>
          <cell r="B14" t="str">
            <v>AR Load</v>
          </cell>
        </row>
        <row r="15">
          <cell r="A15">
            <v>111000</v>
          </cell>
          <cell r="B15" t="str">
            <v>Unbilled Revenue</v>
          </cell>
        </row>
        <row r="16">
          <cell r="A16">
            <v>111100</v>
          </cell>
          <cell r="B16" t="str">
            <v>Misc. Unbilled &amp; Other</v>
          </cell>
        </row>
        <row r="17">
          <cell r="A17">
            <v>111200</v>
          </cell>
          <cell r="B17" t="str">
            <v>Casualty Unbilled</v>
          </cell>
        </row>
        <row r="18">
          <cell r="A18">
            <v>111300</v>
          </cell>
          <cell r="B18" t="str">
            <v>Unbilled Project Claim Receivable</v>
          </cell>
        </row>
        <row r="19">
          <cell r="A19">
            <v>112000</v>
          </cell>
          <cell r="B19" t="str">
            <v>Insurance Receivable</v>
          </cell>
        </row>
        <row r="20">
          <cell r="A20">
            <v>112001</v>
          </cell>
          <cell r="B20" t="str">
            <v>Cargo Insurance Rec-YB Only</v>
          </cell>
        </row>
        <row r="21">
          <cell r="A21">
            <v>112005</v>
          </cell>
          <cell r="B21" t="str">
            <v>Fin 39 Insured Casualty</v>
          </cell>
        </row>
        <row r="22">
          <cell r="A22">
            <v>112010</v>
          </cell>
          <cell r="B22" t="str">
            <v>Employee Advances</v>
          </cell>
        </row>
        <row r="23">
          <cell r="A23">
            <v>112020</v>
          </cell>
          <cell r="B23" t="str">
            <v>Employee Advance P-Card</v>
          </cell>
        </row>
        <row r="24">
          <cell r="A24">
            <v>112100</v>
          </cell>
          <cell r="B24" t="str">
            <v>Bad Debt Reserve</v>
          </cell>
        </row>
        <row r="25">
          <cell r="A25">
            <v>112500</v>
          </cell>
          <cell r="B25" t="str">
            <v>Retention Receivable</v>
          </cell>
        </row>
        <row r="26">
          <cell r="A26">
            <v>112800</v>
          </cell>
          <cell r="B26" t="str">
            <v>Fixed Asset Sale Clearing Account</v>
          </cell>
        </row>
        <row r="27">
          <cell r="A27">
            <v>112900</v>
          </cell>
          <cell r="B27" t="str">
            <v>A/R Clearing</v>
          </cell>
        </row>
        <row r="28">
          <cell r="A28">
            <v>140300</v>
          </cell>
          <cell r="B28" t="str">
            <v>Prepaid Other</v>
          </cell>
        </row>
        <row r="29">
          <cell r="A29">
            <v>140375</v>
          </cell>
          <cell r="B29" t="str">
            <v>VEBA/VAT Receivable</v>
          </cell>
        </row>
        <row r="30">
          <cell r="A30">
            <v>153000</v>
          </cell>
          <cell r="B30" t="str">
            <v>On-shore Equipment</v>
          </cell>
        </row>
        <row r="31">
          <cell r="A31">
            <v>195100</v>
          </cell>
          <cell r="B31" t="str">
            <v>Other Noncurrent Assets</v>
          </cell>
        </row>
        <row r="32">
          <cell r="A32">
            <v>220000</v>
          </cell>
          <cell r="B32" t="str">
            <v>Manual Accruals</v>
          </cell>
        </row>
        <row r="33">
          <cell r="A33">
            <v>220001</v>
          </cell>
          <cell r="B33" t="str">
            <v>Pcard Accrual</v>
          </cell>
        </row>
        <row r="34">
          <cell r="A34">
            <v>220009</v>
          </cell>
          <cell r="B34" t="str">
            <v>Journal Entry Balancing Account</v>
          </cell>
        </row>
        <row r="35">
          <cell r="A35">
            <v>250000</v>
          </cell>
          <cell r="B35" t="str">
            <v>WA State Sales/Use Tax</v>
          </cell>
        </row>
        <row r="36">
          <cell r="A36">
            <v>253500</v>
          </cell>
          <cell r="B36" t="str">
            <v>Unclaimed Property</v>
          </cell>
        </row>
        <row r="37">
          <cell r="A37">
            <v>260000</v>
          </cell>
          <cell r="B37" t="str">
            <v>Casualty Reserves - H&amp;M</v>
          </cell>
        </row>
        <row r="38">
          <cell r="A38">
            <v>260002</v>
          </cell>
          <cell r="B38" t="str">
            <v>Casualty Reserves - P &amp; I</v>
          </cell>
        </row>
        <row r="39">
          <cell r="A39">
            <v>260004</v>
          </cell>
          <cell r="B39" t="str">
            <v>Casualty Reserves - Other</v>
          </cell>
        </row>
        <row r="40">
          <cell r="A40">
            <v>265000</v>
          </cell>
          <cell r="B40" t="str">
            <v>Other Current Liabilities</v>
          </cell>
        </row>
        <row r="41">
          <cell r="A41">
            <v>265200</v>
          </cell>
          <cell r="B41" t="str">
            <v>Facility Security Liability</v>
          </cell>
        </row>
        <row r="42">
          <cell r="A42">
            <v>274000</v>
          </cell>
          <cell r="B42" t="str">
            <v>Intercompany - Foss</v>
          </cell>
        </row>
        <row r="43">
          <cell r="A43">
            <v>274002</v>
          </cell>
          <cell r="B43" t="str">
            <v>Intercompany - Amnav</v>
          </cell>
        </row>
        <row r="44">
          <cell r="A44">
            <v>274005</v>
          </cell>
          <cell r="B44" t="str">
            <v>Intercompany - MRG</v>
          </cell>
        </row>
        <row r="45">
          <cell r="A45">
            <v>274007</v>
          </cell>
          <cell r="B45" t="str">
            <v>Intercompany - HTB</v>
          </cell>
        </row>
        <row r="46">
          <cell r="A46">
            <v>274020</v>
          </cell>
          <cell r="B46" t="str">
            <v>Intercompany - InterIsland Stevedoring</v>
          </cell>
        </row>
        <row r="47">
          <cell r="A47">
            <v>400000</v>
          </cell>
          <cell r="B47" t="str">
            <v>Operating Revenue</v>
          </cell>
        </row>
        <row r="48">
          <cell r="A48">
            <v>400500</v>
          </cell>
          <cell r="B48" t="str">
            <v>Carge Insurance Revenue</v>
          </cell>
        </row>
        <row r="49">
          <cell r="A49">
            <v>400600</v>
          </cell>
          <cell r="B49" t="str">
            <v>General Excise Tax Revenue</v>
          </cell>
        </row>
        <row r="50">
          <cell r="A50">
            <v>415000</v>
          </cell>
          <cell r="B50" t="str">
            <v>Fuel Surcharge</v>
          </cell>
        </row>
        <row r="51">
          <cell r="A51">
            <v>420500</v>
          </cell>
          <cell r="B51" t="str">
            <v>Charter/Leasing Non Taxable</v>
          </cell>
        </row>
        <row r="52">
          <cell r="A52">
            <v>421600</v>
          </cell>
          <cell r="B52" t="str">
            <v>Storage Revenue</v>
          </cell>
        </row>
        <row r="53">
          <cell r="A53">
            <v>421700</v>
          </cell>
          <cell r="B53" t="str">
            <v>Detention Revenue</v>
          </cell>
        </row>
        <row r="54">
          <cell r="A54">
            <v>421800</v>
          </cell>
          <cell r="B54" t="str">
            <v>Finance Charge - Revenue</v>
          </cell>
        </row>
        <row r="55">
          <cell r="A55">
            <v>425000</v>
          </cell>
          <cell r="B55" t="str">
            <v>Discounts</v>
          </cell>
        </row>
        <row r="56">
          <cell r="A56">
            <v>450000</v>
          </cell>
          <cell r="B56" t="str">
            <v xml:space="preserve">Charter/Leasing   </v>
          </cell>
        </row>
        <row r="57">
          <cell r="A57">
            <v>450575</v>
          </cell>
          <cell r="B57" t="str">
            <v>Foss Inter Company Charter Revenue</v>
          </cell>
        </row>
        <row r="58">
          <cell r="A58">
            <v>455000</v>
          </cell>
          <cell r="B58" t="str">
            <v>Stevedore Revenue</v>
          </cell>
        </row>
        <row r="59">
          <cell r="A59">
            <v>470000</v>
          </cell>
          <cell r="B59" t="str">
            <v>Misc Revenue</v>
          </cell>
        </row>
        <row r="60">
          <cell r="A60">
            <v>480000</v>
          </cell>
          <cell r="B60" t="str">
            <v>Operating Revenue - Manual Posting</v>
          </cell>
        </row>
        <row r="61">
          <cell r="A61">
            <v>516000</v>
          </cell>
          <cell r="B61" t="str">
            <v>Other Vessel Expense</v>
          </cell>
        </row>
        <row r="62">
          <cell r="A62">
            <v>532000</v>
          </cell>
          <cell r="B62" t="str">
            <v>Outside Services</v>
          </cell>
        </row>
        <row r="63">
          <cell r="A63">
            <v>570000</v>
          </cell>
          <cell r="B63" t="str">
            <v>Outside Tug Services</v>
          </cell>
        </row>
        <row r="64">
          <cell r="A64">
            <v>610000</v>
          </cell>
          <cell r="B64" t="str">
            <v>Salary Health &amp; Welfare</v>
          </cell>
        </row>
        <row r="65">
          <cell r="A65">
            <v>643000</v>
          </cell>
          <cell r="B65" t="str">
            <v>Other Personnel Cost</v>
          </cell>
        </row>
        <row r="66">
          <cell r="A66">
            <v>650000</v>
          </cell>
          <cell r="B66" t="str">
            <v>Temporary Help</v>
          </cell>
        </row>
        <row r="67">
          <cell r="A67">
            <v>660000</v>
          </cell>
          <cell r="B67" t="str">
            <v>Education &amp; Training</v>
          </cell>
        </row>
        <row r="68">
          <cell r="A68">
            <v>703000</v>
          </cell>
          <cell r="B68" t="str">
            <v>Business Travel</v>
          </cell>
        </row>
        <row r="69">
          <cell r="A69">
            <v>704000</v>
          </cell>
          <cell r="B69" t="str">
            <v>Insurance Premiums</v>
          </cell>
        </row>
        <row r="70">
          <cell r="A70">
            <v>705000</v>
          </cell>
          <cell r="B70" t="str">
            <v>Casualties</v>
          </cell>
        </row>
        <row r="71">
          <cell r="A71">
            <v>746000</v>
          </cell>
          <cell r="B71" t="str">
            <v>Trade Publications</v>
          </cell>
        </row>
        <row r="72">
          <cell r="A72">
            <v>751000</v>
          </cell>
          <cell r="B72" t="str">
            <v>Bad Debt Expense</v>
          </cell>
        </row>
        <row r="73">
          <cell r="A73">
            <v>763000</v>
          </cell>
          <cell r="B73" t="str">
            <v>Bank Charges</v>
          </cell>
        </row>
        <row r="74">
          <cell r="A74">
            <v>783000</v>
          </cell>
          <cell r="B74" t="str">
            <v>Cash/Over Short</v>
          </cell>
        </row>
        <row r="75">
          <cell r="A75">
            <v>792000</v>
          </cell>
          <cell r="B75" t="str">
            <v>Gain/(Loss) on Disposal of Fixed Assets</v>
          </cell>
        </row>
        <row r="76">
          <cell r="A76">
            <v>799998</v>
          </cell>
          <cell r="B76" t="str">
            <v>Maintenance &amp; Repair Expense Settlement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Schedule HW-</v>
          </cell>
        </row>
        <row r="5">
          <cell r="C5" t="str">
            <v>NEW JERSEY NATURAL GAS COMPANY</v>
          </cell>
        </row>
        <row r="7">
          <cell r="C7">
            <v>44104</v>
          </cell>
        </row>
        <row r="9">
          <cell r="C9">
            <v>43769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r data"/>
      <sheetName val="Rate yr Financials"/>
      <sheetName val="BIG summary of CWC"/>
      <sheetName val="Lead Lag Summary"/>
      <sheetName val="COS"/>
      <sheetName val="Rev"/>
      <sheetName val="wk billing lag"/>
      <sheetName val="TOC"/>
      <sheetName val="Expense Schedule reference"/>
      <sheetName val="Sampling"/>
      <sheetName val="electric supply costs"/>
      <sheetName val="wk elect supply cost"/>
      <sheetName val="Gas Supply Costs"/>
      <sheetName val="gas supply work"/>
      <sheetName val="Wages"/>
      <sheetName val="wk wages"/>
      <sheetName val="Pensions"/>
      <sheetName val="wk pensions"/>
      <sheetName val="CASH - Pension"/>
      <sheetName val="CASH - OPEB"/>
      <sheetName val="wk opeb"/>
      <sheetName val="Medical"/>
      <sheetName val="wk medical"/>
      <sheetName val="Dental"/>
      <sheetName val="wk dental"/>
      <sheetName val="Life Insurance - 10"/>
      <sheetName val="wk life insurance"/>
      <sheetName val="Thrift and 401K Plans"/>
      <sheetName val="wk thrift and 401k plans"/>
      <sheetName val="DISABILITY"/>
      <sheetName val="wk disabilty"/>
      <sheetName val="WORKERS COMPENSATION"/>
      <sheetName val="WK wkr comp"/>
      <sheetName val="Service Company Expense"/>
      <sheetName val="wk service company "/>
      <sheetName val="Other O&amp;M"/>
      <sheetName val="wrk other O&amp;M"/>
      <sheetName val="FED tax"/>
      <sheetName val="STATE Tax"/>
      <sheetName val="Taxes Other Than Income - summa"/>
      <sheetName val="Property Tax"/>
      <sheetName val="WK property tax"/>
      <sheetName val="Payroll Taxes"/>
      <sheetName val="wk payroll taxes"/>
      <sheetName val="Sales and Use Tax"/>
      <sheetName val="wk sales and use tax"/>
      <sheetName val="NCT Newark City Tax"/>
      <sheetName val="wk NCT tax"/>
      <sheetName val="Energy Sales Tax"/>
      <sheetName val="wk energy sales tax"/>
      <sheetName val="Asset v. Liability Analysis"/>
      <sheetName val="Sheet34"/>
      <sheetName val="END"/>
    </sheetNames>
    <sheetDataSet>
      <sheetData sheetId="0"/>
      <sheetData sheetId="1">
        <row r="9">
          <cell r="A9" t="str">
            <v>R-1</v>
          </cell>
          <cell r="C9" t="str">
            <v>Revenue Requirement</v>
          </cell>
          <cell r="D9" t="str">
            <v>Revenue Requirement</v>
          </cell>
          <cell r="E9">
            <v>3354765.78259</v>
          </cell>
          <cell r="F9">
            <v>-52073.176999999996</v>
          </cell>
          <cell r="G9">
            <v>3302692.6055899998</v>
          </cell>
          <cell r="J9" t="str">
            <v>Revenue Requirement</v>
          </cell>
          <cell r="K9">
            <v>1725435.1466699999</v>
          </cell>
          <cell r="L9">
            <v>-28676</v>
          </cell>
          <cell r="M9">
            <v>1696759.1466699999</v>
          </cell>
          <cell r="O9">
            <v>4999451.7522599995</v>
          </cell>
        </row>
        <row r="10">
          <cell r="A10" t="str">
            <v>TO-3</v>
          </cell>
          <cell r="C10" t="str">
            <v>New Jersey Energy Sales Tax</v>
          </cell>
          <cell r="D10" t="str">
            <v>NJ Energy Sales Tax</v>
          </cell>
          <cell r="E10">
            <v>0</v>
          </cell>
          <cell r="F10">
            <v>248355.98953621174</v>
          </cell>
          <cell r="G10">
            <v>248355.98953621174</v>
          </cell>
          <cell r="J10" t="str">
            <v>NJ Energy Sales Tax</v>
          </cell>
          <cell r="K10">
            <v>0</v>
          </cell>
          <cell r="L10">
            <v>113313.0374930956</v>
          </cell>
          <cell r="M10">
            <v>113313.0374930956</v>
          </cell>
          <cell r="O10">
            <v>361669.02702930733</v>
          </cell>
        </row>
        <row r="11">
          <cell r="C11" t="str">
            <v>Total Revenue Requirement</v>
          </cell>
          <cell r="D11" t="str">
            <v>Total Revenues</v>
          </cell>
          <cell r="E11">
            <v>3354765.78259</v>
          </cell>
          <cell r="F11">
            <v>196282.81253621174</v>
          </cell>
          <cell r="G11">
            <v>3551048.5951262116</v>
          </cell>
          <cell r="J11" t="str">
            <v>Total Revenues</v>
          </cell>
          <cell r="K11">
            <v>1725435.1466699999</v>
          </cell>
          <cell r="L11">
            <v>84637.037493095602</v>
          </cell>
          <cell r="M11">
            <v>1810072.1841630954</v>
          </cell>
          <cell r="O11">
            <v>5361120.7792893071</v>
          </cell>
        </row>
        <row r="12">
          <cell r="C12" t="str">
            <v>Requirements:</v>
          </cell>
          <cell r="O12">
            <v>0</v>
          </cell>
        </row>
        <row r="13">
          <cell r="D13" t="str">
            <v>Requirements:</v>
          </cell>
          <cell r="J13" t="str">
            <v>Requirements:</v>
          </cell>
          <cell r="O13">
            <v>0</v>
          </cell>
        </row>
        <row r="14">
          <cell r="A14" t="str">
            <v>don’t use, see below (rows 45 -55)</v>
          </cell>
          <cell r="D14" t="str">
            <v>Supply Costs</v>
          </cell>
          <cell r="E14">
            <v>1883337.1428400001</v>
          </cell>
          <cell r="F14">
            <v>0</v>
          </cell>
          <cell r="G14">
            <v>1883337.1428400001</v>
          </cell>
          <cell r="J14" t="str">
            <v>Supply Costs</v>
          </cell>
          <cell r="K14">
            <v>767760.89171</v>
          </cell>
          <cell r="L14">
            <v>0</v>
          </cell>
          <cell r="M14">
            <v>767760.89171</v>
          </cell>
          <cell r="O14">
            <v>2651098.03455</v>
          </cell>
        </row>
        <row r="15">
          <cell r="A15" t="str">
            <v>SW-1</v>
          </cell>
          <cell r="C15" t="str">
            <v>Salary and Wages</v>
          </cell>
          <cell r="D15" t="str">
            <v>Salaries&amp;Wages</v>
          </cell>
          <cell r="E15">
            <v>145962.30048439975</v>
          </cell>
          <cell r="F15">
            <v>0</v>
          </cell>
          <cell r="G15">
            <v>145962.30048439975</v>
          </cell>
          <cell r="J15" t="str">
            <v>Salaries&amp;Wages</v>
          </cell>
          <cell r="K15">
            <v>181034.53920249469</v>
          </cell>
          <cell r="L15">
            <v>0</v>
          </cell>
          <cell r="M15">
            <v>181034.53920249469</v>
          </cell>
          <cell r="O15">
            <v>326996.83968689444</v>
          </cell>
        </row>
        <row r="16">
          <cell r="O16">
            <v>0</v>
          </cell>
        </row>
        <row r="17">
          <cell r="C17" t="str">
            <v>Pension and Benefits:</v>
          </cell>
          <cell r="D17" t="str">
            <v>Pension &amp; Benefits</v>
          </cell>
          <cell r="J17" t="str">
            <v>Pension &amp; Benefits</v>
          </cell>
          <cell r="O17">
            <v>0</v>
          </cell>
        </row>
        <row r="18">
          <cell r="A18" t="str">
            <v>PB-1</v>
          </cell>
          <cell r="C18" t="str">
            <v>Pensions</v>
          </cell>
          <cell r="D18" t="str">
            <v xml:space="preserve">Pension  </v>
          </cell>
          <cell r="E18">
            <v>6006.4790700000012</v>
          </cell>
          <cell r="F18">
            <v>0</v>
          </cell>
          <cell r="G18">
            <v>6006.4790700000012</v>
          </cell>
          <cell r="J18" t="str">
            <v xml:space="preserve">Pension  </v>
          </cell>
          <cell r="K18">
            <v>7244.4296999999997</v>
          </cell>
          <cell r="L18">
            <v>0</v>
          </cell>
          <cell r="M18">
            <v>7244.4296999999997</v>
          </cell>
          <cell r="O18">
            <v>13250.908770000002</v>
          </cell>
        </row>
        <row r="19">
          <cell r="A19" t="str">
            <v>PB-2</v>
          </cell>
          <cell r="C19" t="str">
            <v>OPEB</v>
          </cell>
          <cell r="D19" t="str">
            <v>OPEB</v>
          </cell>
          <cell r="E19">
            <v>16677.844130000001</v>
          </cell>
          <cell r="F19">
            <v>0</v>
          </cell>
          <cell r="G19">
            <v>16677.844130000001</v>
          </cell>
          <cell r="J19" t="str">
            <v>OPEB</v>
          </cell>
          <cell r="K19">
            <v>6721.941890000001</v>
          </cell>
          <cell r="L19">
            <v>0</v>
          </cell>
          <cell r="M19">
            <v>6721.941890000001</v>
          </cell>
          <cell r="O19">
            <v>23399.786020000003</v>
          </cell>
        </row>
        <row r="20">
          <cell r="A20" t="str">
            <v>PB-3</v>
          </cell>
          <cell r="C20" t="str">
            <v>Medical Insurance</v>
          </cell>
          <cell r="D20" t="str">
            <v>Medical</v>
          </cell>
          <cell r="E20">
            <v>13844.357683253447</v>
          </cell>
          <cell r="F20">
            <v>0</v>
          </cell>
          <cell r="G20">
            <v>13844.357683253447</v>
          </cell>
          <cell r="J20" t="str">
            <v>Medical</v>
          </cell>
          <cell r="K20">
            <v>16788.919933667974</v>
          </cell>
          <cell r="L20">
            <v>0</v>
          </cell>
          <cell r="M20">
            <v>16788.919933667974</v>
          </cell>
          <cell r="O20">
            <v>30633.277616921419</v>
          </cell>
        </row>
        <row r="21">
          <cell r="A21" t="str">
            <v>PB-7</v>
          </cell>
          <cell r="C21" t="str">
            <v>Dental Insurance</v>
          </cell>
          <cell r="D21" t="str">
            <v>Dental</v>
          </cell>
          <cell r="E21">
            <v>694.7390133347044</v>
          </cell>
          <cell r="F21">
            <v>0</v>
          </cell>
          <cell r="G21">
            <v>694.7390133347044</v>
          </cell>
          <cell r="J21" t="str">
            <v>Dental</v>
          </cell>
          <cell r="K21">
            <v>844.13757492228103</v>
          </cell>
          <cell r="L21">
            <v>0</v>
          </cell>
          <cell r="M21">
            <v>844.13757492228103</v>
          </cell>
          <cell r="O21">
            <v>1538.8765882569855</v>
          </cell>
        </row>
        <row r="22">
          <cell r="A22" t="str">
            <v>PB-4</v>
          </cell>
          <cell r="C22" t="str">
            <v>Group Life Insurance</v>
          </cell>
          <cell r="D22" t="str">
            <v>Life Insurance</v>
          </cell>
          <cell r="E22">
            <v>333.67242359594661</v>
          </cell>
          <cell r="F22">
            <v>0</v>
          </cell>
          <cell r="G22">
            <v>333.67242359594661</v>
          </cell>
          <cell r="J22" t="str">
            <v>Life Insurance</v>
          </cell>
          <cell r="K22">
            <v>406.52069908343833</v>
          </cell>
          <cell r="L22">
            <v>0</v>
          </cell>
          <cell r="M22">
            <v>406.52069908343833</v>
          </cell>
          <cell r="O22">
            <v>740.19312267938494</v>
          </cell>
        </row>
        <row r="23">
          <cell r="A23" t="str">
            <v>PB-5/6</v>
          </cell>
          <cell r="C23" t="str">
            <v>Thrift &amp; 401K Plans</v>
          </cell>
          <cell r="D23" t="str">
            <v>Thrift&amp;401k</v>
          </cell>
          <cell r="E23">
            <v>4136.2801666474616</v>
          </cell>
          <cell r="F23">
            <v>0</v>
          </cell>
          <cell r="G23">
            <v>4136.2801666474616</v>
          </cell>
          <cell r="J23" t="str">
            <v>Thrift&amp;401k</v>
          </cell>
          <cell r="K23">
            <v>5032.9526602823462</v>
          </cell>
          <cell r="L23">
            <v>0</v>
          </cell>
          <cell r="M23">
            <v>5032.9526602823462</v>
          </cell>
          <cell r="O23">
            <v>9169.2328269298087</v>
          </cell>
        </row>
        <row r="24">
          <cell r="A24" t="str">
            <v>PB-8/9</v>
          </cell>
          <cell r="C24" t="str">
            <v>Disability</v>
          </cell>
          <cell r="D24" t="str">
            <v>Disability</v>
          </cell>
          <cell r="E24">
            <v>134.45113606289678</v>
          </cell>
          <cell r="F24">
            <v>0</v>
          </cell>
          <cell r="G24">
            <v>134.45113606289678</v>
          </cell>
          <cell r="J24" t="str">
            <v>Disability</v>
          </cell>
          <cell r="K24">
            <v>163.15732281131909</v>
          </cell>
          <cell r="L24">
            <v>0</v>
          </cell>
          <cell r="M24">
            <v>163.15732281131909</v>
          </cell>
          <cell r="O24">
            <v>297.6084588742159</v>
          </cell>
        </row>
        <row r="25">
          <cell r="A25" t="str">
            <v>PB-9/10</v>
          </cell>
          <cell r="C25" t="str">
            <v>Workers' Compensation</v>
          </cell>
          <cell r="D25" t="str">
            <v>Workers's Compensation</v>
          </cell>
          <cell r="E25">
            <v>1343.8829836280472</v>
          </cell>
          <cell r="F25">
            <v>0</v>
          </cell>
          <cell r="G25">
            <v>1343.8829836280472</v>
          </cell>
          <cell r="J25" t="str">
            <v>Workers's Compensation</v>
          </cell>
          <cell r="K25">
            <v>1640.175621164341</v>
          </cell>
          <cell r="L25">
            <v>0</v>
          </cell>
          <cell r="M25">
            <v>1640.175621164341</v>
          </cell>
          <cell r="O25">
            <v>2984.058604792388</v>
          </cell>
        </row>
        <row r="26">
          <cell r="C26" t="str">
            <v>Total Pension and Benefits</v>
          </cell>
          <cell r="D26" t="str">
            <v>Total Pension&amp;Benefits</v>
          </cell>
          <cell r="E26">
            <v>43171.706606522515</v>
          </cell>
          <cell r="F26">
            <v>0</v>
          </cell>
          <cell r="G26">
            <v>43171.706606522515</v>
          </cell>
          <cell r="J26" t="str">
            <v>Total Pension&amp;Benefits</v>
          </cell>
          <cell r="K26">
            <v>38842.235401931706</v>
          </cell>
          <cell r="L26">
            <v>0</v>
          </cell>
          <cell r="M26">
            <v>38842.235401931706</v>
          </cell>
          <cell r="O26">
            <v>82013.942008454222</v>
          </cell>
        </row>
        <row r="27">
          <cell r="O27">
            <v>0</v>
          </cell>
        </row>
        <row r="28">
          <cell r="A28" t="str">
            <v>GU-1</v>
          </cell>
          <cell r="C28" t="str">
            <v>Gas Uncollectibles</v>
          </cell>
          <cell r="D28" t="str">
            <v>Uncollectibles</v>
          </cell>
          <cell r="E28">
            <v>52073.176999999996</v>
          </cell>
          <cell r="F28">
            <v>-52073.176999999996</v>
          </cell>
          <cell r="G28">
            <v>0</v>
          </cell>
          <cell r="J28" t="str">
            <v>Uncollectibles</v>
          </cell>
          <cell r="K28">
            <v>28676</v>
          </cell>
          <cell r="L28">
            <v>-28676</v>
          </cell>
          <cell r="M28">
            <v>0</v>
          </cell>
          <cell r="O28">
            <v>0</v>
          </cell>
        </row>
        <row r="29">
          <cell r="A29" t="str">
            <v>SC-1</v>
          </cell>
          <cell r="C29" t="str">
            <v>Service Company Expense</v>
          </cell>
          <cell r="D29" t="str">
            <v>Service Company Expense</v>
          </cell>
          <cell r="E29">
            <v>103789.32633</v>
          </cell>
          <cell r="F29">
            <v>0</v>
          </cell>
          <cell r="G29">
            <v>103789.32633</v>
          </cell>
          <cell r="J29" t="str">
            <v>Service Company Expense</v>
          </cell>
          <cell r="K29">
            <v>90047.621079999954</v>
          </cell>
          <cell r="L29">
            <v>0</v>
          </cell>
          <cell r="M29">
            <v>90047.621079999954</v>
          </cell>
          <cell r="O29">
            <v>193836.94740999996</v>
          </cell>
        </row>
        <row r="30">
          <cell r="A30" t="str">
            <v>OOM-1</v>
          </cell>
          <cell r="C30" t="str">
            <v>Other O&amp;M Expenses</v>
          </cell>
          <cell r="D30" t="str">
            <v>Other O&amp;M</v>
          </cell>
          <cell r="E30">
            <v>344379.97107907775</v>
          </cell>
          <cell r="F30">
            <v>0</v>
          </cell>
          <cell r="G30">
            <v>344379.97107907775</v>
          </cell>
          <cell r="J30" t="str">
            <v>Other O&amp;M</v>
          </cell>
          <cell r="K30">
            <v>65653.148195573565</v>
          </cell>
          <cell r="L30">
            <v>0</v>
          </cell>
          <cell r="M30">
            <v>65653.148195573565</v>
          </cell>
          <cell r="O30">
            <v>410033.11927465128</v>
          </cell>
        </row>
        <row r="31">
          <cell r="A31" t="str">
            <v>DEP-1</v>
          </cell>
          <cell r="C31" t="str">
            <v>Depreciation &amp; Amortization</v>
          </cell>
          <cell r="D31" t="str">
            <v>Depreciation&amp;Amortization</v>
          </cell>
          <cell r="E31">
            <v>264040.18855650246</v>
          </cell>
          <cell r="F31">
            <v>0</v>
          </cell>
          <cell r="G31">
            <v>264040.18855650246</v>
          </cell>
          <cell r="J31" t="str">
            <v>Depreciation&amp;Amortization</v>
          </cell>
          <cell r="K31">
            <v>175220.05734187044</v>
          </cell>
          <cell r="L31">
            <v>0</v>
          </cell>
          <cell r="M31">
            <v>175220.05734187044</v>
          </cell>
          <cell r="O31">
            <v>439260.2458983729</v>
          </cell>
        </row>
        <row r="32">
          <cell r="C32" t="str">
            <v>Subtotal Operating Expenses</v>
          </cell>
          <cell r="O32">
            <v>0</v>
          </cell>
        </row>
        <row r="33">
          <cell r="D33" t="str">
            <v>Income Taxes</v>
          </cell>
          <cell r="J33" t="str">
            <v>Income Taxes</v>
          </cell>
          <cell r="O33">
            <v>0</v>
          </cell>
        </row>
        <row r="34">
          <cell r="A34" t="str">
            <v>INCFpercent</v>
          </cell>
          <cell r="C34" t="str">
            <v>Current Federal Taxes</v>
          </cell>
          <cell r="D34" t="str">
            <v>Federal</v>
          </cell>
          <cell r="E34">
            <v>27242.609223414645</v>
          </cell>
          <cell r="F34">
            <v>0</v>
          </cell>
          <cell r="G34">
            <v>27242.609223414645</v>
          </cell>
          <cell r="J34" t="str">
            <v>Federal</v>
          </cell>
          <cell r="K34">
            <v>-72431.38968783454</v>
          </cell>
          <cell r="L34">
            <v>0</v>
          </cell>
          <cell r="M34">
            <v>-72431.38968783454</v>
          </cell>
          <cell r="O34">
            <v>-45188.780464419891</v>
          </cell>
        </row>
        <row r="35">
          <cell r="A35" t="str">
            <v>INCSpercent</v>
          </cell>
          <cell r="C35" t="str">
            <v>Current State (CBT)</v>
          </cell>
          <cell r="D35" t="str">
            <v>State</v>
          </cell>
          <cell r="E35">
            <v>1295.27853396401</v>
          </cell>
          <cell r="F35">
            <v>0</v>
          </cell>
          <cell r="G35">
            <v>1295.27853396401</v>
          </cell>
          <cell r="J35" t="str">
            <v>State</v>
          </cell>
          <cell r="K35">
            <v>-13370.902959136809</v>
          </cell>
          <cell r="L35">
            <v>0</v>
          </cell>
          <cell r="M35">
            <v>-13370.902959136809</v>
          </cell>
          <cell r="O35">
            <v>-12075.624425172799</v>
          </cell>
        </row>
        <row r="36">
          <cell r="A36" t="str">
            <v>INCD-3</v>
          </cell>
          <cell r="C36" t="str">
            <v>Deferred Taxes</v>
          </cell>
          <cell r="D36" t="str">
            <v>Deferred</v>
          </cell>
          <cell r="E36">
            <v>124656.57863426286</v>
          </cell>
          <cell r="F36">
            <v>0</v>
          </cell>
          <cell r="G36">
            <v>124656.57863426286</v>
          </cell>
          <cell r="J36" t="str">
            <v>Deferred</v>
          </cell>
          <cell r="K36">
            <v>199279.06030159374</v>
          </cell>
          <cell r="L36">
            <v>0</v>
          </cell>
          <cell r="M36">
            <v>199279.06030159374</v>
          </cell>
          <cell r="O36">
            <v>323935.63893585658</v>
          </cell>
        </row>
        <row r="37">
          <cell r="C37" t="str">
            <v>Subtotal Income Taxes</v>
          </cell>
          <cell r="D37" t="str">
            <v>Total Income Taxes</v>
          </cell>
          <cell r="E37">
            <v>153194.4663916415</v>
          </cell>
          <cell r="F37">
            <v>0</v>
          </cell>
          <cell r="G37">
            <v>153194.4663916415</v>
          </cell>
          <cell r="J37" t="str">
            <v>Total Income Taxes</v>
          </cell>
          <cell r="K37">
            <v>113476.76765462238</v>
          </cell>
          <cell r="L37">
            <v>0</v>
          </cell>
          <cell r="M37">
            <v>113476.76765462238</v>
          </cell>
          <cell r="O37">
            <v>266671.23404626385</v>
          </cell>
        </row>
        <row r="38">
          <cell r="O38">
            <v>0</v>
          </cell>
        </row>
        <row r="39">
          <cell r="A39" t="str">
            <v>TOTNC</v>
          </cell>
          <cell r="C39" t="str">
            <v>Taxes Other than Income Tax</v>
          </cell>
          <cell r="D39" t="str">
            <v>Taxes Other Than Income</v>
          </cell>
          <cell r="E39">
            <v>23871.370779999997</v>
          </cell>
          <cell r="F39">
            <v>0</v>
          </cell>
          <cell r="G39">
            <v>23871.370779999997</v>
          </cell>
          <cell r="J39" t="str">
            <v>Taxes Other Than Income</v>
          </cell>
          <cell r="K39">
            <v>18745.657150000003</v>
          </cell>
          <cell r="L39">
            <v>0</v>
          </cell>
          <cell r="M39">
            <v>18745.657150000003</v>
          </cell>
          <cell r="O39">
            <v>42617.027929999997</v>
          </cell>
        </row>
        <row r="40">
          <cell r="A40" t="str">
            <v>OPINC</v>
          </cell>
          <cell r="C40" t="str">
            <v xml:space="preserve">Operating Income </v>
          </cell>
          <cell r="D40" t="str">
            <v>Operating Income</v>
          </cell>
          <cell r="E40">
            <v>340946.04817205621</v>
          </cell>
          <cell r="F40">
            <v>0</v>
          </cell>
          <cell r="G40">
            <v>340946.04817205621</v>
          </cell>
          <cell r="J40" t="str">
            <v>Operating Income</v>
          </cell>
          <cell r="K40">
            <v>245978.07449121546</v>
          </cell>
          <cell r="L40">
            <v>0</v>
          </cell>
          <cell r="M40">
            <v>245978.07449121546</v>
          </cell>
          <cell r="O40">
            <v>586924.12266327161</v>
          </cell>
        </row>
        <row r="41">
          <cell r="A41" t="str">
            <v>TO-3</v>
          </cell>
          <cell r="C41" t="str">
            <v>New Jersey Energy Sales Tax</v>
          </cell>
          <cell r="D41" t="str">
            <v>Energy Sales Tax</v>
          </cell>
          <cell r="E41">
            <v>0</v>
          </cell>
          <cell r="F41">
            <v>248355.98953621174</v>
          </cell>
          <cell r="G41">
            <v>248355.98953621174</v>
          </cell>
          <cell r="J41" t="str">
            <v>Energy Sales Tax</v>
          </cell>
          <cell r="K41">
            <v>0</v>
          </cell>
          <cell r="L41">
            <v>113313.0374930956</v>
          </cell>
          <cell r="M41">
            <v>113313.0374930956</v>
          </cell>
          <cell r="O41">
            <v>361669.02702930733</v>
          </cell>
        </row>
        <row r="42">
          <cell r="A42" t="str">
            <v>ROI</v>
          </cell>
          <cell r="C42" t="str">
            <v>Total Cost of Service Requirement</v>
          </cell>
          <cell r="D42" t="str">
            <v>Total Requirements</v>
          </cell>
          <cell r="E42">
            <v>3354765.6982402005</v>
          </cell>
          <cell r="F42">
            <v>196282.81253621174</v>
          </cell>
          <cell r="G42">
            <v>3551048.5107764122</v>
          </cell>
          <cell r="J42" t="str">
            <v>Total Requirements</v>
          </cell>
          <cell r="K42">
            <v>1725434.9922277082</v>
          </cell>
          <cell r="L42">
            <v>84637.037493095602</v>
          </cell>
          <cell r="M42">
            <v>1810072.029720804</v>
          </cell>
          <cell r="O42">
            <v>5361120.5404972164</v>
          </cell>
        </row>
        <row r="47">
          <cell r="A47" t="str">
            <v>ESC-1</v>
          </cell>
          <cell r="C47" t="str">
            <v>Electric Supply Costs</v>
          </cell>
          <cell r="D47" t="str">
            <v>Supply Costs</v>
          </cell>
          <cell r="E47">
            <v>1883337.1428400001</v>
          </cell>
          <cell r="F47">
            <v>0</v>
          </cell>
          <cell r="G47">
            <v>1883337.1428400001</v>
          </cell>
          <cell r="J47">
            <v>-999999</v>
          </cell>
          <cell r="K47">
            <v>-999999</v>
          </cell>
          <cell r="L47">
            <v>-999999</v>
          </cell>
          <cell r="M47">
            <v>-999999</v>
          </cell>
          <cell r="O47">
            <v>1883337.1428400001</v>
          </cell>
        </row>
        <row r="48">
          <cell r="A48" t="str">
            <v>GSC-1</v>
          </cell>
          <cell r="C48" t="str">
            <v>Gas Supply Costs</v>
          </cell>
          <cell r="D48">
            <v>-999999</v>
          </cell>
          <cell r="E48">
            <v>-999999</v>
          </cell>
          <cell r="F48">
            <v>-999999</v>
          </cell>
          <cell r="G48">
            <v>-999999</v>
          </cell>
          <cell r="J48" t="str">
            <v>Supply Costs</v>
          </cell>
          <cell r="K48">
            <v>767760.89171</v>
          </cell>
          <cell r="L48">
            <v>0</v>
          </cell>
          <cell r="M48">
            <v>767760.89171</v>
          </cell>
          <cell r="O48">
            <v>767760.89171</v>
          </cell>
        </row>
        <row r="50">
          <cell r="A50" t="str">
            <v>OUT</v>
          </cell>
          <cell r="C50" t="str">
            <v>Medical &amp; Dental Insurance</v>
          </cell>
          <cell r="D50" t="str">
            <v>M&amp;D</v>
          </cell>
          <cell r="E50">
            <v>14539.096696588153</v>
          </cell>
          <cell r="F50">
            <v>0</v>
          </cell>
          <cell r="G50">
            <v>14539.096696588153</v>
          </cell>
          <cell r="J50" t="str">
            <v>M&amp;D</v>
          </cell>
          <cell r="K50">
            <v>17633.057508590256</v>
          </cell>
          <cell r="L50">
            <v>0</v>
          </cell>
          <cell r="M50">
            <v>17633.057508590256</v>
          </cell>
        </row>
        <row r="52">
          <cell r="A52" t="str">
            <v>INCF-1</v>
          </cell>
          <cell r="C52" t="str">
            <v>Current Federal Taxes</v>
          </cell>
          <cell r="D52" t="str">
            <v>Federal</v>
          </cell>
          <cell r="E52">
            <v>27242.609223414645</v>
          </cell>
          <cell r="G52">
            <v>27242.609223414645</v>
          </cell>
          <cell r="J52" t="str">
            <v>Federal</v>
          </cell>
          <cell r="K52">
            <v>-72431.38968783454</v>
          </cell>
          <cell r="L52">
            <v>0</v>
          </cell>
          <cell r="M52">
            <v>-72431.38968783454</v>
          </cell>
        </row>
        <row r="53">
          <cell r="A53" t="str">
            <v>INCS-2</v>
          </cell>
          <cell r="C53" t="str">
            <v>Current State (CBT)</v>
          </cell>
          <cell r="D53" t="str">
            <v>State</v>
          </cell>
          <cell r="E53">
            <v>1295.27853396401</v>
          </cell>
          <cell r="G53">
            <v>1295.27853396401</v>
          </cell>
          <cell r="J53" t="str">
            <v>State</v>
          </cell>
          <cell r="K53">
            <v>-13370.902959136809</v>
          </cell>
          <cell r="L53">
            <v>0</v>
          </cell>
          <cell r="M53">
            <v>-13370.902959136809</v>
          </cell>
        </row>
      </sheetData>
      <sheetData sheetId="2"/>
      <sheetData sheetId="3"/>
      <sheetData sheetId="4">
        <row r="12">
          <cell r="D12" t="str">
            <v>summ-1</v>
          </cell>
          <cell r="F12" t="str">
            <v>summary</v>
          </cell>
          <cell r="H12">
            <v>3675534.0585200004</v>
          </cell>
          <cell r="J12">
            <v>1674923.8082499998</v>
          </cell>
          <cell r="M12" t="str">
            <v>Summary of Lead Lag</v>
          </cell>
          <cell r="N12">
            <v>2</v>
          </cell>
        </row>
        <row r="14">
          <cell r="D14" t="str">
            <v>R-1</v>
          </cell>
          <cell r="F14" t="str">
            <v>Total Revenue Requirement</v>
          </cell>
          <cell r="H14">
            <v>0</v>
          </cell>
          <cell r="J14">
            <v>0</v>
          </cell>
          <cell r="M14" t="str">
            <v>Total Revenue Requirement</v>
          </cell>
          <cell r="N14">
            <v>3</v>
          </cell>
          <cell r="R14">
            <v>57.7</v>
          </cell>
        </row>
        <row r="16">
          <cell r="D16" t="str">
            <v>EDRS</v>
          </cell>
          <cell r="M16" t="str">
            <v>Expense days sch ref &amp; sampling</v>
          </cell>
          <cell r="N16">
            <v>4</v>
          </cell>
        </row>
        <row r="17">
          <cell r="F17" t="str">
            <v>Requirements:</v>
          </cell>
        </row>
        <row r="19">
          <cell r="D19" t="str">
            <v>ESC-1</v>
          </cell>
          <cell r="F19" t="str">
            <v>Electric Supply Costs</v>
          </cell>
          <cell r="H19">
            <v>0</v>
          </cell>
          <cell r="J19">
            <v>0</v>
          </cell>
          <cell r="M19" t="str">
            <v>Electric Supply Costs</v>
          </cell>
          <cell r="N19">
            <v>5</v>
          </cell>
          <cell r="P19" t="str">
            <v>Total Electric Supply Costs</v>
          </cell>
          <cell r="R19">
            <v>35.299999999999997</v>
          </cell>
          <cell r="T19">
            <v>2227674377.8916502</v>
          </cell>
          <cell r="V19">
            <v>78672443930.687302</v>
          </cell>
        </row>
        <row r="20">
          <cell r="D20" t="str">
            <v>GSC-1</v>
          </cell>
          <cell r="F20" t="str">
            <v>Gas Supply Costs</v>
          </cell>
          <cell r="H20">
            <v>0</v>
          </cell>
          <cell r="J20">
            <v>0</v>
          </cell>
          <cell r="M20" t="str">
            <v>Gas Supply Costs</v>
          </cell>
          <cell r="N20">
            <v>6</v>
          </cell>
          <cell r="P20" t="str">
            <v>Total Gas Supply Costs</v>
          </cell>
          <cell r="R20">
            <v>34.700000000000003</v>
          </cell>
          <cell r="T20">
            <v>659856710.5884198</v>
          </cell>
          <cell r="V20">
            <v>22908642187.235291</v>
          </cell>
        </row>
        <row r="21">
          <cell r="D21" t="str">
            <v>SW-1</v>
          </cell>
          <cell r="F21" t="str">
            <v>Salary and Wages</v>
          </cell>
          <cell r="H21">
            <v>0</v>
          </cell>
          <cell r="J21">
            <v>0</v>
          </cell>
          <cell r="M21" t="str">
            <v>Salary and Wages</v>
          </cell>
          <cell r="N21">
            <v>7</v>
          </cell>
          <cell r="P21" t="str">
            <v>Total Salary And Wages</v>
          </cell>
          <cell r="R21">
            <v>14.1</v>
          </cell>
          <cell r="T21">
            <v>832289576.49000001</v>
          </cell>
          <cell r="V21">
            <v>11717084348.01</v>
          </cell>
        </row>
        <row r="22">
          <cell r="M22" t="str">
            <v/>
          </cell>
        </row>
        <row r="23">
          <cell r="F23" t="str">
            <v>Pension and Benefits:</v>
          </cell>
          <cell r="M23" t="str">
            <v/>
          </cell>
        </row>
        <row r="24">
          <cell r="D24" t="str">
            <v>PB-1</v>
          </cell>
          <cell r="F24" t="str">
            <v>Pensions</v>
          </cell>
          <cell r="H24">
            <v>0</v>
          </cell>
          <cell r="J24">
            <v>0</v>
          </cell>
          <cell r="M24" t="str">
            <v>Pensions</v>
          </cell>
          <cell r="N24">
            <v>8</v>
          </cell>
          <cell r="P24" t="str">
            <v>Total Pensions</v>
          </cell>
          <cell r="R24">
            <v>14.3</v>
          </cell>
          <cell r="T24">
            <v>1</v>
          </cell>
          <cell r="V24">
            <v>14.3</v>
          </cell>
          <cell r="X24" t="str">
            <v>= ?</v>
          </cell>
        </row>
        <row r="25">
          <cell r="D25" t="str">
            <v>PB-2</v>
          </cell>
          <cell r="F25" t="str">
            <v>OPEB</v>
          </cell>
          <cell r="H25">
            <v>0</v>
          </cell>
          <cell r="J25">
            <v>0</v>
          </cell>
          <cell r="M25" t="str">
            <v>OPEB</v>
          </cell>
          <cell r="N25" t="str">
            <v>Take LAG out</v>
          </cell>
          <cell r="P25" t="str">
            <v>Total OPEB</v>
          </cell>
          <cell r="R25">
            <v>0</v>
          </cell>
          <cell r="T25">
            <v>0</v>
          </cell>
          <cell r="V25">
            <v>0</v>
          </cell>
        </row>
        <row r="26">
          <cell r="D26" t="str">
            <v>PB-3</v>
          </cell>
          <cell r="F26" t="str">
            <v>Medical Insurance</v>
          </cell>
          <cell r="H26">
            <v>0</v>
          </cell>
          <cell r="J26">
            <v>0</v>
          </cell>
          <cell r="M26" t="str">
            <v>Medical Insurance</v>
          </cell>
          <cell r="N26">
            <v>9</v>
          </cell>
          <cell r="P26" t="str">
            <v>Total Medical Insurance</v>
          </cell>
          <cell r="R26">
            <v>15.5</v>
          </cell>
          <cell r="T26">
            <v>396909040.55599999</v>
          </cell>
          <cell r="V26">
            <v>6156494218.2709999</v>
          </cell>
        </row>
        <row r="28">
          <cell r="D28" t="str">
            <v>PB-5</v>
          </cell>
          <cell r="F28" t="str">
            <v>Thrift &amp; Savings Plan</v>
          </cell>
          <cell r="H28">
            <v>0</v>
          </cell>
          <cell r="J28">
            <v>0</v>
          </cell>
        </row>
        <row r="29">
          <cell r="D29" t="str">
            <v>PB-6</v>
          </cell>
          <cell r="F29" t="str">
            <v>401K Matching Expense</v>
          </cell>
          <cell r="H29">
            <v>0</v>
          </cell>
          <cell r="J29">
            <v>0</v>
          </cell>
        </row>
        <row r="30">
          <cell r="D30" t="str">
            <v>PB-7</v>
          </cell>
          <cell r="F30" t="str">
            <v>Dental Plan</v>
          </cell>
          <cell r="H30">
            <v>0</v>
          </cell>
          <cell r="J30">
            <v>0</v>
          </cell>
          <cell r="M30" t="str">
            <v>Dental Plan</v>
          </cell>
          <cell r="N30">
            <v>10</v>
          </cell>
          <cell r="P30" t="str">
            <v>Total Dental Plan</v>
          </cell>
          <cell r="R30">
            <v>2.2000000000000002</v>
          </cell>
          <cell r="T30">
            <v>11708339.119999999</v>
          </cell>
          <cell r="V30">
            <v>26275826.144999996</v>
          </cell>
        </row>
        <row r="31">
          <cell r="D31" t="str">
            <v>PB-8</v>
          </cell>
          <cell r="F31" t="str">
            <v>Short Term Disability</v>
          </cell>
          <cell r="H31">
            <v>0</v>
          </cell>
          <cell r="J31">
            <v>0</v>
          </cell>
        </row>
        <row r="32">
          <cell r="D32" t="str">
            <v>PB-9</v>
          </cell>
          <cell r="F32" t="str">
            <v>Long Term Disability</v>
          </cell>
          <cell r="H32">
            <v>0</v>
          </cell>
          <cell r="J32">
            <v>0</v>
          </cell>
        </row>
        <row r="33">
          <cell r="M33" t="str">
            <v/>
          </cell>
        </row>
        <row r="36">
          <cell r="D36" t="str">
            <v>PB-4</v>
          </cell>
          <cell r="F36" t="str">
            <v>Group Life Insurance</v>
          </cell>
          <cell r="H36">
            <v>0</v>
          </cell>
          <cell r="J36">
            <v>0</v>
          </cell>
          <cell r="M36" t="str">
            <v>Group Life Insurance</v>
          </cell>
          <cell r="N36">
            <v>11</v>
          </cell>
          <cell r="P36" t="str">
            <v>Total Group Life Insurance</v>
          </cell>
          <cell r="R36">
            <v>10.5</v>
          </cell>
          <cell r="T36">
            <v>8415048.3049999997</v>
          </cell>
          <cell r="V36">
            <v>88318555.099999994</v>
          </cell>
        </row>
        <row r="42">
          <cell r="D42" t="str">
            <v>PB-3/7</v>
          </cell>
        </row>
        <row r="43">
          <cell r="D43" t="str">
            <v>PB-5/6</v>
          </cell>
          <cell r="M43" t="str">
            <v>Thrift &amp; 401K Plans</v>
          </cell>
          <cell r="N43">
            <v>12</v>
          </cell>
          <cell r="P43" t="str">
            <v>Total Thrift &amp; 401K Plans</v>
          </cell>
          <cell r="R43">
            <v>8.6</v>
          </cell>
          <cell r="T43">
            <v>40887264.410000004</v>
          </cell>
          <cell r="V43">
            <v>351153158.86500001</v>
          </cell>
        </row>
        <row r="44">
          <cell r="D44" t="str">
            <v>PB-8/9</v>
          </cell>
          <cell r="M44" t="str">
            <v>Disability</v>
          </cell>
          <cell r="N44">
            <v>13</v>
          </cell>
          <cell r="P44" t="str">
            <v>Total Disability</v>
          </cell>
          <cell r="R44">
            <v>35.700000000000003</v>
          </cell>
          <cell r="T44">
            <v>2446659.6500000004</v>
          </cell>
          <cell r="V44">
            <v>87240599.090000004</v>
          </cell>
        </row>
        <row r="46">
          <cell r="D46" t="str">
            <v>PB-9/10</v>
          </cell>
          <cell r="M46" t="str">
            <v>Workers' Compensation</v>
          </cell>
          <cell r="N46">
            <v>14</v>
          </cell>
          <cell r="P46" t="str">
            <v>Total Workers' Compensation</v>
          </cell>
          <cell r="R46">
            <v>70</v>
          </cell>
          <cell r="T46">
            <v>565277</v>
          </cell>
          <cell r="V46">
            <v>39595528.5</v>
          </cell>
        </row>
        <row r="48">
          <cell r="D48" t="str">
            <v>GU-1</v>
          </cell>
          <cell r="F48" t="str">
            <v>Gas Uncollectibles</v>
          </cell>
          <cell r="H48">
            <v>0</v>
          </cell>
          <cell r="J48">
            <v>0</v>
          </cell>
          <cell r="L48" t="str">
            <v>z</v>
          </cell>
          <cell r="M48" t="str">
            <v>Gas Uncollectibles</v>
          </cell>
          <cell r="N48" t="str">
            <v>Take LAG out</v>
          </cell>
          <cell r="P48" t="str">
            <v>Gas Uncollectibles</v>
          </cell>
          <cell r="R48">
            <v>0</v>
          </cell>
          <cell r="T48">
            <v>0</v>
          </cell>
          <cell r="V48">
            <v>0</v>
          </cell>
        </row>
        <row r="49">
          <cell r="M49" t="str">
            <v/>
          </cell>
        </row>
        <row r="50">
          <cell r="F50" t="str">
            <v>Other O&amp;M Expenses:</v>
          </cell>
          <cell r="M50" t="str">
            <v/>
          </cell>
        </row>
        <row r="51">
          <cell r="F51" t="str">
            <v>Maintenance Expense</v>
          </cell>
          <cell r="H51">
            <v>0</v>
          </cell>
          <cell r="J51">
            <v>0</v>
          </cell>
          <cell r="M51" t="str">
            <v/>
          </cell>
        </row>
        <row r="52">
          <cell r="D52" t="str">
            <v>SC-1</v>
          </cell>
          <cell r="F52" t="str">
            <v>Service Company Expense</v>
          </cell>
          <cell r="H52">
            <v>0</v>
          </cell>
          <cell r="J52">
            <v>0</v>
          </cell>
          <cell r="M52" t="str">
            <v>Service Company Expense</v>
          </cell>
          <cell r="N52">
            <v>15</v>
          </cell>
          <cell r="P52" t="str">
            <v>Total Service Company Expense</v>
          </cell>
          <cell r="R52">
            <v>38.1</v>
          </cell>
          <cell r="T52">
            <v>634771409.48000014</v>
          </cell>
          <cell r="V52">
            <v>24203167049.880005</v>
          </cell>
        </row>
        <row r="53">
          <cell r="F53" t="str">
            <v>Outside Services (other than Service Co)</v>
          </cell>
          <cell r="H53">
            <v>0</v>
          </cell>
          <cell r="J53">
            <v>0</v>
          </cell>
          <cell r="M53" t="str">
            <v/>
          </cell>
        </row>
        <row r="54">
          <cell r="F54" t="str">
            <v>Regulatory Expenses</v>
          </cell>
          <cell r="H54">
            <v>0</v>
          </cell>
          <cell r="J54">
            <v>0</v>
          </cell>
          <cell r="M54" t="str">
            <v/>
          </cell>
        </row>
        <row r="55">
          <cell r="F55" t="str">
            <v>Insurance Other than Group</v>
          </cell>
          <cell r="H55">
            <v>0</v>
          </cell>
          <cell r="J55">
            <v>0</v>
          </cell>
          <cell r="M55" t="str">
            <v/>
          </cell>
        </row>
        <row r="56">
          <cell r="F56" t="str">
            <v>Customer Accounts &amp; Services</v>
          </cell>
          <cell r="H56">
            <v>0</v>
          </cell>
          <cell r="J56">
            <v>0</v>
          </cell>
          <cell r="M56" t="str">
            <v/>
          </cell>
        </row>
        <row r="57">
          <cell r="F57" t="str">
            <v>Rents</v>
          </cell>
          <cell r="H57">
            <v>0</v>
          </cell>
          <cell r="J57">
            <v>0</v>
          </cell>
          <cell r="M57" t="str">
            <v/>
          </cell>
        </row>
        <row r="58">
          <cell r="F58" t="str">
            <v>Office Supplies &amp; Expenses</v>
          </cell>
          <cell r="H58">
            <v>0</v>
          </cell>
          <cell r="J58">
            <v>0</v>
          </cell>
          <cell r="M58" t="str">
            <v/>
          </cell>
        </row>
        <row r="59">
          <cell r="F59" t="str">
            <v>General Advertising Expenses</v>
          </cell>
          <cell r="H59">
            <v>0</v>
          </cell>
          <cell r="J59">
            <v>0</v>
          </cell>
          <cell r="M59" t="str">
            <v/>
          </cell>
        </row>
        <row r="60">
          <cell r="D60" t="str">
            <v>OOM-1</v>
          </cell>
          <cell r="F60" t="str">
            <v>Other O&amp;M Expenses</v>
          </cell>
          <cell r="H60">
            <v>0</v>
          </cell>
          <cell r="J60">
            <v>0</v>
          </cell>
          <cell r="M60" t="str">
            <v>Other O&amp;M Expenses</v>
          </cell>
          <cell r="N60">
            <v>16</v>
          </cell>
          <cell r="P60" t="str">
            <v>Total Other O&amp;M Expenses</v>
          </cell>
          <cell r="R60">
            <v>34.200000000000003</v>
          </cell>
          <cell r="T60">
            <v>980283215.5999999</v>
          </cell>
          <cell r="V60">
            <v>33502047350.555145</v>
          </cell>
        </row>
        <row r="61">
          <cell r="M61" t="str">
            <v/>
          </cell>
        </row>
        <row r="62">
          <cell r="D62" t="str">
            <v>DEP-1</v>
          </cell>
          <cell r="F62" t="str">
            <v>Depreciation &amp; Amortization</v>
          </cell>
          <cell r="H62">
            <v>0</v>
          </cell>
          <cell r="J62">
            <v>0</v>
          </cell>
          <cell r="M62" t="str">
            <v/>
          </cell>
        </row>
        <row r="63">
          <cell r="D63" t="str">
            <v>INCFpercent</v>
          </cell>
          <cell r="F63" t="str">
            <v>Current Federal Taxes</v>
          </cell>
          <cell r="L63" t="str">
            <v>percentage</v>
          </cell>
          <cell r="M63" t="str">
            <v>Current Federal Taxes</v>
          </cell>
          <cell r="N63">
            <v>17</v>
          </cell>
          <cell r="P63" t="str">
            <v>Total Federal Income Taxes (Current)</v>
          </cell>
          <cell r="R63">
            <v>37</v>
          </cell>
          <cell r="T63">
            <v>1</v>
          </cell>
          <cell r="V63">
            <v>37</v>
          </cell>
        </row>
        <row r="64">
          <cell r="D64" t="str">
            <v>INCSpercent</v>
          </cell>
          <cell r="F64" t="str">
            <v>Current State (CBT)</v>
          </cell>
          <cell r="L64" t="str">
            <v>percentage</v>
          </cell>
          <cell r="M64" t="str">
            <v>Current State (CBT)</v>
          </cell>
          <cell r="N64">
            <v>18</v>
          </cell>
          <cell r="P64" t="str">
            <v>Total Current State (CBT)</v>
          </cell>
          <cell r="R64">
            <v>-44.75</v>
          </cell>
          <cell r="T64">
            <v>1</v>
          </cell>
          <cell r="V64">
            <v>-44.75</v>
          </cell>
        </row>
        <row r="65">
          <cell r="D65" t="str">
            <v>INCF-1</v>
          </cell>
          <cell r="F65" t="str">
            <v>Current Federal Taxes</v>
          </cell>
          <cell r="H65">
            <v>0</v>
          </cell>
          <cell r="J65">
            <v>0</v>
          </cell>
          <cell r="L65" t="str">
            <v>cash</v>
          </cell>
        </row>
        <row r="66">
          <cell r="D66" t="str">
            <v>INCS-2</v>
          </cell>
          <cell r="F66" t="str">
            <v>Current State (CBT)</v>
          </cell>
          <cell r="H66">
            <v>0</v>
          </cell>
          <cell r="J66">
            <v>0</v>
          </cell>
          <cell r="L66" t="str">
            <v>cash</v>
          </cell>
        </row>
        <row r="67">
          <cell r="D67" t="str">
            <v>INCD-3</v>
          </cell>
          <cell r="F67" t="str">
            <v>Deferred</v>
          </cell>
          <cell r="H67">
            <v>0</v>
          </cell>
          <cell r="J67">
            <v>0</v>
          </cell>
          <cell r="M67" t="str">
            <v/>
          </cell>
        </row>
        <row r="68">
          <cell r="D68" t="str">
            <v>NCT</v>
          </cell>
          <cell r="M68" t="str">
            <v>Newark City Tax</v>
          </cell>
          <cell r="N68">
            <v>23</v>
          </cell>
          <cell r="P68" t="str">
            <v>Total Newark City Tax</v>
          </cell>
          <cell r="R68">
            <v>68.2</v>
          </cell>
          <cell r="T68">
            <v>636659.41</v>
          </cell>
          <cell r="V68">
            <v>43422310.990000002</v>
          </cell>
        </row>
        <row r="69">
          <cell r="D69" t="str">
            <v>TOTNC</v>
          </cell>
          <cell r="F69" t="str">
            <v>Taxes Other than Income Tax:</v>
          </cell>
          <cell r="M69" t="str">
            <v>Taxes Other than Income Tax</v>
          </cell>
          <cell r="N69">
            <v>19</v>
          </cell>
          <cell r="P69" t="str">
            <v>Total Taxes Other Than Income Tax</v>
          </cell>
          <cell r="R69">
            <v>13.6</v>
          </cell>
          <cell r="T69">
            <v>94823288.749999985</v>
          </cell>
          <cell r="V69">
            <v>1289658736.3000002</v>
          </cell>
        </row>
        <row r="70">
          <cell r="D70" t="str">
            <v>-</v>
          </cell>
          <cell r="F70" t="str">
            <v>Transitional Energy Facilities Assessment (TEFA)</v>
          </cell>
          <cell r="H70">
            <v>0</v>
          </cell>
          <cell r="J70">
            <v>0</v>
          </cell>
          <cell r="M70" t="str">
            <v>Transitional Energy Facilities Assessment (TEFA)</v>
          </cell>
          <cell r="N70" t="str">
            <v>NONE</v>
          </cell>
        </row>
        <row r="71">
          <cell r="D71" t="str">
            <v>TO-1</v>
          </cell>
          <cell r="F71" t="str">
            <v>Real Estate Tax</v>
          </cell>
          <cell r="H71">
            <v>0</v>
          </cell>
          <cell r="J71">
            <v>0</v>
          </cell>
          <cell r="M71" t="str">
            <v>Real Estate Tax</v>
          </cell>
          <cell r="N71">
            <v>20</v>
          </cell>
          <cell r="P71" t="str">
            <v>Total Real Estate Tax</v>
          </cell>
          <cell r="R71">
            <v>-23</v>
          </cell>
          <cell r="T71">
            <v>18052823.66</v>
          </cell>
          <cell r="V71">
            <v>-415003307.4999997</v>
          </cell>
        </row>
        <row r="72">
          <cell r="D72" t="str">
            <v>TO-2</v>
          </cell>
          <cell r="F72" t="str">
            <v>Payroll Taxes</v>
          </cell>
          <cell r="H72">
            <v>0</v>
          </cell>
          <cell r="J72">
            <v>0</v>
          </cell>
          <cell r="M72" t="str">
            <v>Payroll Taxes</v>
          </cell>
          <cell r="N72">
            <v>21</v>
          </cell>
          <cell r="P72" t="str">
            <v>Total Payroll Taxes</v>
          </cell>
          <cell r="R72">
            <v>17.8</v>
          </cell>
          <cell r="T72">
            <v>58162839.679999992</v>
          </cell>
          <cell r="V72">
            <v>1036637517.8099999</v>
          </cell>
        </row>
        <row r="73">
          <cell r="D73" t="str">
            <v>TO-3</v>
          </cell>
          <cell r="F73" t="str">
            <v>New Jersey Energy Sales Tax</v>
          </cell>
          <cell r="H73">
            <v>0</v>
          </cell>
          <cell r="J73">
            <v>0</v>
          </cell>
          <cell r="M73" t="str">
            <v>New Jersey Energy Sales Tax</v>
          </cell>
          <cell r="N73">
            <v>24</v>
          </cell>
          <cell r="P73" t="str">
            <v>Total New Jersey Energy Sales Tax</v>
          </cell>
          <cell r="R73">
            <v>-54</v>
          </cell>
          <cell r="T73">
            <v>357696614</v>
          </cell>
          <cell r="V73">
            <v>-19308658342</v>
          </cell>
        </row>
        <row r="74">
          <cell r="D74" t="str">
            <v>TO-4</v>
          </cell>
          <cell r="F74" t="str">
            <v>New Jersey Sales and Use Tax</v>
          </cell>
          <cell r="H74">
            <v>0</v>
          </cell>
          <cell r="J74">
            <v>0</v>
          </cell>
          <cell r="M74" t="str">
            <v>New Jersey Sales and Use Tax</v>
          </cell>
          <cell r="N74">
            <v>22</v>
          </cell>
          <cell r="P74" t="str">
            <v>Total New Jersey Sales and Use Tax Payments</v>
          </cell>
          <cell r="R74">
            <v>34.799999999999997</v>
          </cell>
          <cell r="T74">
            <v>17970966</v>
          </cell>
          <cell r="V74">
            <v>624602215</v>
          </cell>
        </row>
        <row r="75">
          <cell r="D75" t="str">
            <v>-</v>
          </cell>
          <cell r="F75" t="str">
            <v>Other-Misc.</v>
          </cell>
          <cell r="H75">
            <v>0</v>
          </cell>
          <cell r="J75">
            <v>0</v>
          </cell>
          <cell r="M75" t="str">
            <v/>
          </cell>
          <cell r="O75" t="str">
            <v>****</v>
          </cell>
          <cell r="P75" t="str">
            <v>Total Other-Misc.</v>
          </cell>
          <cell r="R75">
            <v>88.3</v>
          </cell>
          <cell r="T75">
            <v>571387.84</v>
          </cell>
          <cell r="V75">
            <v>50476149.490000002</v>
          </cell>
          <cell r="X75" t="str">
            <v>= ?</v>
          </cell>
        </row>
        <row r="76">
          <cell r="D76" t="str">
            <v>-</v>
          </cell>
          <cell r="M76" t="str">
            <v/>
          </cell>
        </row>
        <row r="77">
          <cell r="D77" t="str">
            <v>-</v>
          </cell>
          <cell r="F77" t="str">
            <v>Return on Investment:</v>
          </cell>
          <cell r="M77" t="str">
            <v/>
          </cell>
        </row>
        <row r="78">
          <cell r="D78" t="str">
            <v>0-1</v>
          </cell>
          <cell r="F78" t="str">
            <v>Short-term Debt Interest Expense</v>
          </cell>
          <cell r="H78">
            <v>0</v>
          </cell>
          <cell r="J78">
            <v>0</v>
          </cell>
        </row>
        <row r="79">
          <cell r="D79" t="str">
            <v>LTD-2</v>
          </cell>
          <cell r="F79" t="str">
            <v>Long-term Debt Interest Expense</v>
          </cell>
          <cell r="H79">
            <v>0</v>
          </cell>
          <cell r="J79">
            <v>0</v>
          </cell>
        </row>
        <row r="80">
          <cell r="D80" t="str">
            <v>-3</v>
          </cell>
          <cell r="F80" t="str">
            <v>Income Available for Common Equity</v>
          </cell>
          <cell r="H80">
            <v>0</v>
          </cell>
          <cell r="J80">
            <v>0</v>
          </cell>
        </row>
        <row r="81">
          <cell r="D81" t="str">
            <v>pbc1</v>
          </cell>
          <cell r="M81" t="str">
            <v>Pension Cash</v>
          </cell>
          <cell r="N81">
            <v>25</v>
          </cell>
          <cell r="P81" t="str">
            <v>Total Pension Cash</v>
          </cell>
          <cell r="R81">
            <v>-68.3</v>
          </cell>
          <cell r="T81">
            <v>16330280.309999997</v>
          </cell>
          <cell r="V81">
            <v>-1116055799.04</v>
          </cell>
        </row>
        <row r="82">
          <cell r="D82" t="str">
            <v>pbc2</v>
          </cell>
          <cell r="M82" t="str">
            <v>OPEB Cash</v>
          </cell>
          <cell r="N82">
            <v>26</v>
          </cell>
          <cell r="P82" t="str">
            <v>Total OPEB Cash</v>
          </cell>
          <cell r="R82">
            <v>-10.8</v>
          </cell>
          <cell r="T82">
            <v>65727520.319999993</v>
          </cell>
          <cell r="V82">
            <v>-706991749.67499995</v>
          </cell>
        </row>
        <row r="84">
          <cell r="D84" t="str">
            <v>PREF-1</v>
          </cell>
        </row>
        <row r="86">
          <cell r="D86" t="str">
            <v>summ-1</v>
          </cell>
          <cell r="M86" t="str">
            <v>Summary of Lead Lag</v>
          </cell>
          <cell r="N86">
            <v>2</v>
          </cell>
        </row>
        <row r="88">
          <cell r="D88" t="str">
            <v>RC1</v>
          </cell>
        </row>
        <row r="90">
          <cell r="D90" t="str">
            <v>cwcac</v>
          </cell>
        </row>
        <row r="92">
          <cell r="D92" t="str">
            <v>asslia</v>
          </cell>
          <cell r="M92" t="str">
            <v>SUMMARY OF NET ASSETS AND LIABILITIES</v>
          </cell>
          <cell r="N92">
            <v>27</v>
          </cell>
          <cell r="T92">
            <v>61187</v>
          </cell>
          <cell r="V92">
            <v>41382</v>
          </cell>
        </row>
        <row r="94">
          <cell r="D94" t="str">
            <v>sowc</v>
          </cell>
          <cell r="M94" t="str">
            <v>SUMMARY OF OTHER CASH WORKING CAPITAL</v>
          </cell>
          <cell r="N94">
            <v>1</v>
          </cell>
        </row>
        <row r="102">
          <cell r="M102" t="str">
            <v>OPEB</v>
          </cell>
          <cell r="N102" t="str">
            <v>out</v>
          </cell>
          <cell r="P102" t="str">
            <v>Total OPEB Cash</v>
          </cell>
          <cell r="R102">
            <v>-10.8</v>
          </cell>
          <cell r="T102">
            <v>65727520.319999993</v>
          </cell>
          <cell r="V102">
            <v>-706991749.67499995</v>
          </cell>
          <cell r="X102" t="str">
            <v>= ?</v>
          </cell>
        </row>
        <row r="112">
          <cell r="N112">
            <v>1</v>
          </cell>
          <cell r="O112">
            <v>1</v>
          </cell>
          <cell r="Q112">
            <v>0</v>
          </cell>
        </row>
        <row r="113">
          <cell r="N113">
            <v>2</v>
          </cell>
          <cell r="O113">
            <v>2</v>
          </cell>
          <cell r="Q113">
            <v>0</v>
          </cell>
        </row>
        <row r="114">
          <cell r="N114">
            <v>3</v>
          </cell>
          <cell r="O114">
            <v>3</v>
          </cell>
          <cell r="Q11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401"/>
      <sheetName val="pay"/>
    </sheetNames>
    <sheetDataSet>
      <sheetData sheetId="0" refreshError="1"/>
      <sheetData sheetId="1">
        <row r="10">
          <cell r="A10" t="str">
            <v>20180103V313858</v>
          </cell>
          <cell r="B10" t="str">
            <v>UNC-(JAN 05 2018)</v>
          </cell>
          <cell r="C10">
            <v>34918.65</v>
          </cell>
          <cell r="D10">
            <v>34918.65</v>
          </cell>
        </row>
        <row r="11">
          <cell r="A11" t="str">
            <v>20180103V313858A</v>
          </cell>
          <cell r="B11" t="str">
            <v>UNB-(JAN 05 2018)</v>
          </cell>
          <cell r="C11">
            <v>8703.4699999999993</v>
          </cell>
          <cell r="D11">
            <v>8703.4699999999993</v>
          </cell>
        </row>
        <row r="12">
          <cell r="A12" t="str">
            <v>20180111V313858</v>
          </cell>
          <cell r="B12" t="str">
            <v>UMY-(JAN 12 2018)</v>
          </cell>
          <cell r="C12">
            <v>62164.959999999999</v>
          </cell>
          <cell r="D12">
            <v>62164.959999999999</v>
          </cell>
        </row>
        <row r="13">
          <cell r="A13" t="str">
            <v>20180111V313858A</v>
          </cell>
          <cell r="B13" t="str">
            <v>UNC-(JAN 12 2018)</v>
          </cell>
          <cell r="C13">
            <v>33177.550000000003</v>
          </cell>
          <cell r="D13">
            <v>33177.550000000003</v>
          </cell>
        </row>
        <row r="14">
          <cell r="A14" t="str">
            <v>20180118V313858A</v>
          </cell>
          <cell r="B14" t="str">
            <v>UNC-(JAN 19 2018)</v>
          </cell>
          <cell r="C14">
            <v>32950.71</v>
          </cell>
          <cell r="D14">
            <v>32950.71</v>
          </cell>
        </row>
        <row r="15">
          <cell r="A15" t="str">
            <v>20180119V313858</v>
          </cell>
          <cell r="B15" t="str">
            <v>UNB-(JAN 12 2018)</v>
          </cell>
          <cell r="C15">
            <v>11338.05</v>
          </cell>
          <cell r="D15">
            <v>11338.05</v>
          </cell>
        </row>
        <row r="16">
          <cell r="A16" t="str">
            <v>20180125V313858A</v>
          </cell>
          <cell r="B16" t="str">
            <v>UMY-(JAN 26 2018)</v>
          </cell>
          <cell r="C16">
            <v>54360.22</v>
          </cell>
          <cell r="D16">
            <v>54360.22</v>
          </cell>
        </row>
        <row r="17">
          <cell r="A17" t="str">
            <v>20180125V313858B</v>
          </cell>
          <cell r="B17" t="str">
            <v>UNC-(JAN 26 2018)</v>
          </cell>
          <cell r="C17">
            <v>32806.1</v>
          </cell>
          <cell r="D17">
            <v>32806.1</v>
          </cell>
        </row>
        <row r="18">
          <cell r="A18" t="str">
            <v>20180201V313858C</v>
          </cell>
          <cell r="B18" t="str">
            <v>UNC-(FEB 02 2018)</v>
          </cell>
          <cell r="C18">
            <v>30542.59</v>
          </cell>
          <cell r="D18">
            <v>30542.59</v>
          </cell>
        </row>
        <row r="19">
          <cell r="A19" t="str">
            <v>20180206V313858</v>
          </cell>
          <cell r="B19" t="str">
            <v>UNB-(FEB 02 2018)</v>
          </cell>
          <cell r="C19">
            <v>9952.65</v>
          </cell>
          <cell r="D19">
            <v>9952.65</v>
          </cell>
        </row>
        <row r="20">
          <cell r="A20" t="str">
            <v>20180208V313858</v>
          </cell>
          <cell r="B20" t="str">
            <v>UMY-(FEB 02 2018)</v>
          </cell>
          <cell r="C20">
            <v>54994.13</v>
          </cell>
          <cell r="D20">
            <v>54994.13</v>
          </cell>
        </row>
        <row r="21">
          <cell r="A21" t="str">
            <v>20180208V313858A</v>
          </cell>
          <cell r="B21" t="str">
            <v>UNC-(FEB 09 2018)</v>
          </cell>
          <cell r="C21">
            <v>31450.43</v>
          </cell>
          <cell r="D21">
            <v>31450.43</v>
          </cell>
        </row>
        <row r="22">
          <cell r="A22" t="str">
            <v>20180215V313858</v>
          </cell>
          <cell r="B22" t="str">
            <v>UNC-(FEB 16 2018)</v>
          </cell>
          <cell r="C22">
            <v>31404.46</v>
          </cell>
          <cell r="D22">
            <v>31404.46</v>
          </cell>
        </row>
        <row r="23">
          <cell r="A23" t="str">
            <v>20180222V313858A</v>
          </cell>
          <cell r="B23" t="str">
            <v>UNB-(FEB 22 2018)</v>
          </cell>
          <cell r="C23">
            <v>10104.700000000001</v>
          </cell>
          <cell r="D23">
            <v>10104.700000000001</v>
          </cell>
        </row>
        <row r="24">
          <cell r="A24" t="str">
            <v>20180822V313858</v>
          </cell>
          <cell r="B24" t="str">
            <v>UNC-(FEB 23 2018)</v>
          </cell>
          <cell r="C24">
            <v>32848.35</v>
          </cell>
          <cell r="D24">
            <v>32848.35</v>
          </cell>
        </row>
        <row r="25">
          <cell r="A25" t="str">
            <v>20180822V313858A</v>
          </cell>
          <cell r="B25" t="str">
            <v>UMY-(FEB 23 2018)</v>
          </cell>
          <cell r="C25">
            <v>46204.800000000003</v>
          </cell>
          <cell r="D25">
            <v>46204.800000000003</v>
          </cell>
        </row>
        <row r="26">
          <cell r="A26" t="str">
            <v>20180223V313858</v>
          </cell>
          <cell r="B26" t="str">
            <v>Z2K-(FEB 23 2018)</v>
          </cell>
          <cell r="C26">
            <v>5992.18</v>
          </cell>
          <cell r="D26">
            <v>5992.18</v>
          </cell>
        </row>
        <row r="27">
          <cell r="A27" t="str">
            <v>20180302V313858D</v>
          </cell>
          <cell r="B27" t="str">
            <v>UNC-(MAR 02 2018)</v>
          </cell>
          <cell r="C27">
            <v>33983.61</v>
          </cell>
          <cell r="D27">
            <v>33983.61</v>
          </cell>
        </row>
        <row r="28">
          <cell r="A28" t="str">
            <v>20180306V313858B</v>
          </cell>
          <cell r="B28" t="str">
            <v>UNB-(MAR 07 2018)</v>
          </cell>
          <cell r="C28">
            <v>9197.58</v>
          </cell>
          <cell r="D28">
            <v>9197.58</v>
          </cell>
        </row>
        <row r="29">
          <cell r="A29" t="str">
            <v>20180309V313858A</v>
          </cell>
          <cell r="B29" t="str">
            <v>UMY - (MAR 09 2018)</v>
          </cell>
          <cell r="C29">
            <v>58679.88</v>
          </cell>
          <cell r="D29">
            <v>58679.88</v>
          </cell>
        </row>
        <row r="30">
          <cell r="A30" t="str">
            <v>20180309V313858B</v>
          </cell>
          <cell r="B30" t="str">
            <v>UMY - (MAR 09 2018)</v>
          </cell>
          <cell r="C30">
            <v>44074.41</v>
          </cell>
          <cell r="D30">
            <v>44074.41</v>
          </cell>
        </row>
        <row r="31">
          <cell r="A31" t="str">
            <v>20180309V313858C</v>
          </cell>
          <cell r="B31" t="str">
            <v>UNC - (MAR 09 2018)</v>
          </cell>
          <cell r="C31">
            <v>34313.339999999997</v>
          </cell>
          <cell r="D31">
            <v>34313.339999999997</v>
          </cell>
        </row>
        <row r="32">
          <cell r="A32" t="str">
            <v>20180309V313858</v>
          </cell>
          <cell r="B32" t="str">
            <v>Z2K - (MAR 09 2018)</v>
          </cell>
          <cell r="C32">
            <v>6306.74</v>
          </cell>
          <cell r="D32">
            <v>6306.74</v>
          </cell>
        </row>
        <row r="33">
          <cell r="A33" t="str">
            <v>20180315V313858A</v>
          </cell>
          <cell r="B33" t="str">
            <v>UNC-(MAR 16 2018)</v>
          </cell>
          <cell r="C33">
            <v>35309.72</v>
          </cell>
          <cell r="D33">
            <v>35309.72</v>
          </cell>
        </row>
        <row r="34">
          <cell r="A34" t="str">
            <v>20180321V313858</v>
          </cell>
          <cell r="B34" t="str">
            <v>UNB-(MAR 22 2018)</v>
          </cell>
          <cell r="C34">
            <v>9910.51</v>
          </cell>
          <cell r="D34">
            <v>9910.51</v>
          </cell>
        </row>
        <row r="35">
          <cell r="A35" t="str">
            <v>20180321V313858H</v>
          </cell>
          <cell r="B35" t="str">
            <v>UNC-(MAR 23 2018)</v>
          </cell>
          <cell r="C35">
            <v>33610.69</v>
          </cell>
          <cell r="D35">
            <v>33610.69</v>
          </cell>
        </row>
        <row r="36">
          <cell r="A36" t="str">
            <v>20180321V313858I</v>
          </cell>
          <cell r="B36" t="str">
            <v>Z2K-(MAR 23 2018)</v>
          </cell>
          <cell r="C36">
            <v>5677.93</v>
          </cell>
          <cell r="D36">
            <v>5677.93</v>
          </cell>
        </row>
        <row r="37">
          <cell r="A37" t="str">
            <v>20180321V313858J</v>
          </cell>
          <cell r="B37" t="str">
            <v>UMY-(MAR 23 2018)</v>
          </cell>
          <cell r="C37">
            <v>43658.720000000001</v>
          </cell>
          <cell r="D37">
            <v>43658.720000000001</v>
          </cell>
        </row>
        <row r="38">
          <cell r="A38" t="str">
            <v>20180328V313858</v>
          </cell>
          <cell r="B38" t="str">
            <v>UNC-(MAR 29 2018)</v>
          </cell>
          <cell r="C38">
            <v>34477.449999999997</v>
          </cell>
          <cell r="D38">
            <v>34477.449999999997</v>
          </cell>
        </row>
        <row r="39">
          <cell r="A39" t="str">
            <v>20180405V313858</v>
          </cell>
          <cell r="B39" t="str">
            <v>UNC</v>
          </cell>
          <cell r="C39">
            <v>43597.18</v>
          </cell>
          <cell r="D39">
            <v>104130.33</v>
          </cell>
        </row>
        <row r="40">
          <cell r="A40" t="str">
            <v>20180405V313858</v>
          </cell>
          <cell r="B40" t="str">
            <v>UNB</v>
          </cell>
          <cell r="C40">
            <v>9989.0400000000009</v>
          </cell>
          <cell r="D40">
            <v>104130.33</v>
          </cell>
        </row>
        <row r="41">
          <cell r="A41" t="str">
            <v>20180405V313858</v>
          </cell>
          <cell r="B41" t="str">
            <v>UMY</v>
          </cell>
          <cell r="C41">
            <v>44152.5</v>
          </cell>
          <cell r="D41">
            <v>104130.33</v>
          </cell>
        </row>
        <row r="42">
          <cell r="A42" t="str">
            <v>20180405V313858</v>
          </cell>
          <cell r="B42" t="str">
            <v>Z2K</v>
          </cell>
          <cell r="C42">
            <v>6391.61</v>
          </cell>
          <cell r="D42">
            <v>104130.33</v>
          </cell>
        </row>
        <row r="43">
          <cell r="A43" t="str">
            <v>20180412V313858</v>
          </cell>
          <cell r="C43">
            <v>32990.31</v>
          </cell>
          <cell r="D43">
            <v>32990.31</v>
          </cell>
        </row>
        <row r="44">
          <cell r="A44" t="str">
            <v>20180419V313858B</v>
          </cell>
          <cell r="B44" t="str">
            <v>UNC</v>
          </cell>
          <cell r="C44">
            <v>32863.11</v>
          </cell>
          <cell r="D44">
            <v>92151.27</v>
          </cell>
        </row>
        <row r="45">
          <cell r="A45" t="str">
            <v>20180419V313858B</v>
          </cell>
          <cell r="B45" t="str">
            <v>UNB</v>
          </cell>
          <cell r="C45">
            <v>8562.92</v>
          </cell>
          <cell r="D45">
            <v>92151.27</v>
          </cell>
        </row>
        <row r="46">
          <cell r="A46" t="str">
            <v>20180419V313858B</v>
          </cell>
          <cell r="B46" t="str">
            <v>UMY</v>
          </cell>
          <cell r="C46">
            <v>44319.42</v>
          </cell>
          <cell r="D46">
            <v>92151.27</v>
          </cell>
        </row>
        <row r="47">
          <cell r="A47" t="str">
            <v>20180419V313858B</v>
          </cell>
          <cell r="B47" t="str">
            <v>Z2K</v>
          </cell>
          <cell r="C47">
            <v>6405.82</v>
          </cell>
          <cell r="D47">
            <v>92151.27</v>
          </cell>
        </row>
        <row r="48">
          <cell r="A48" t="str">
            <v>20180426V313858D</v>
          </cell>
          <cell r="B48" t="str">
            <v>UNC-APR 27 2018)</v>
          </cell>
          <cell r="C48">
            <v>33637.85</v>
          </cell>
          <cell r="D48">
            <v>33637.85</v>
          </cell>
        </row>
        <row r="49">
          <cell r="A49" t="str">
            <v>20180503V313858</v>
          </cell>
          <cell r="B49" t="str">
            <v>UNC</v>
          </cell>
          <cell r="C49">
            <v>35180.19</v>
          </cell>
          <cell r="D49">
            <v>99471.22</v>
          </cell>
        </row>
        <row r="50">
          <cell r="A50" t="str">
            <v>20180503V313858</v>
          </cell>
          <cell r="B50" t="str">
            <v>UMY</v>
          </cell>
          <cell r="C50">
            <v>57866.75</v>
          </cell>
          <cell r="D50">
            <v>99471.22</v>
          </cell>
        </row>
        <row r="51">
          <cell r="A51" t="str">
            <v>20180503V313858</v>
          </cell>
          <cell r="B51" t="str">
            <v>Z2K</v>
          </cell>
          <cell r="C51">
            <v>6424.28</v>
          </cell>
          <cell r="D51">
            <v>99471.22</v>
          </cell>
        </row>
        <row r="52">
          <cell r="A52" t="str">
            <v>20180507V313858B</v>
          </cell>
          <cell r="B52" t="str">
            <v>UNB - (MAY 07 2018)</v>
          </cell>
          <cell r="C52">
            <v>9183.61</v>
          </cell>
          <cell r="D52">
            <v>9183.61</v>
          </cell>
        </row>
        <row r="53">
          <cell r="A53" t="str">
            <v>20180510V313858</v>
          </cell>
          <cell r="B53" t="str">
            <v>UNC - (MAY 5 2018)</v>
          </cell>
          <cell r="C53">
            <v>34323.03</v>
          </cell>
          <cell r="D53">
            <v>34323.03</v>
          </cell>
        </row>
        <row r="54">
          <cell r="A54" t="str">
            <v>20180517V313858A</v>
          </cell>
          <cell r="B54" t="str">
            <v>UNC</v>
          </cell>
          <cell r="C54">
            <v>32961.85</v>
          </cell>
          <cell r="D54">
            <v>85066.21</v>
          </cell>
        </row>
        <row r="55">
          <cell r="A55" t="str">
            <v>20180517V313858A</v>
          </cell>
          <cell r="B55" t="str">
            <v>UMY</v>
          </cell>
          <cell r="C55">
            <v>45509.22</v>
          </cell>
          <cell r="D55">
            <v>85066.21</v>
          </cell>
        </row>
        <row r="56">
          <cell r="A56" t="str">
            <v>20180517V313858A</v>
          </cell>
          <cell r="B56" t="str">
            <v>Z2K</v>
          </cell>
          <cell r="C56">
            <v>6595.14</v>
          </cell>
          <cell r="D56">
            <v>85066.21</v>
          </cell>
        </row>
        <row r="57">
          <cell r="A57" t="str">
            <v>20180518V313858B</v>
          </cell>
          <cell r="B57" t="str">
            <v>UNB - (MAY 22 2018)</v>
          </cell>
          <cell r="C57">
            <v>9739.1200000000008</v>
          </cell>
          <cell r="D57">
            <v>9739.1200000000008</v>
          </cell>
        </row>
        <row r="58">
          <cell r="A58" t="str">
            <v>20180524V313858B</v>
          </cell>
          <cell r="B58" t="str">
            <v>UNC-(MAY 25 2018)</v>
          </cell>
          <cell r="C58">
            <v>32909.949999999997</v>
          </cell>
          <cell r="D58">
            <v>32909.949999999997</v>
          </cell>
        </row>
        <row r="59">
          <cell r="A59" t="str">
            <v>20180601V313858A</v>
          </cell>
          <cell r="B59" t="str">
            <v>UNC-UMY-Z2K-(JUN 01 2018)</v>
          </cell>
          <cell r="C59">
            <v>32518.57</v>
          </cell>
          <cell r="D59">
            <v>84769.54</v>
          </cell>
        </row>
        <row r="60">
          <cell r="A60" t="str">
            <v>20180601V313858A</v>
          </cell>
          <cell r="B60" t="str">
            <v>UNC-UMY-Z2K-(JUN 01 2018)</v>
          </cell>
          <cell r="C60">
            <v>6474.52</v>
          </cell>
          <cell r="D60">
            <v>84769.54</v>
          </cell>
        </row>
        <row r="61">
          <cell r="A61" t="str">
            <v>20180601V313858A</v>
          </cell>
          <cell r="B61" t="str">
            <v>UNC-UMY-Z2K-(JUN 01 2018)</v>
          </cell>
          <cell r="C61">
            <v>45776.45</v>
          </cell>
          <cell r="D61">
            <v>84769.54</v>
          </cell>
        </row>
        <row r="62">
          <cell r="A62" t="str">
            <v>20180607V313858E</v>
          </cell>
          <cell r="B62" t="str">
            <v>UNB-(JUNE 07 2018)</v>
          </cell>
          <cell r="C62">
            <v>10333.540000000001</v>
          </cell>
          <cell r="D62">
            <v>10333.540000000001</v>
          </cell>
        </row>
        <row r="63">
          <cell r="A63" t="str">
            <v>20180607V313858F</v>
          </cell>
          <cell r="B63" t="str">
            <v>UNC-(JUNE 08 2018)</v>
          </cell>
          <cell r="C63">
            <v>31963.08</v>
          </cell>
          <cell r="D63">
            <v>31963.08</v>
          </cell>
        </row>
        <row r="64">
          <cell r="A64" t="str">
            <v>20180614V313858</v>
          </cell>
          <cell r="B64" t="str">
            <v>UNC</v>
          </cell>
          <cell r="C64">
            <v>31906.75</v>
          </cell>
          <cell r="D64">
            <v>83150.460000000006</v>
          </cell>
        </row>
        <row r="65">
          <cell r="A65" t="str">
            <v>20180614V313858</v>
          </cell>
          <cell r="B65" t="str">
            <v>UMY</v>
          </cell>
          <cell r="C65">
            <v>44371.6</v>
          </cell>
          <cell r="D65">
            <v>83150.460000000006</v>
          </cell>
        </row>
        <row r="66">
          <cell r="A66" t="str">
            <v>20180614V313858</v>
          </cell>
          <cell r="B66" t="str">
            <v>Z2K</v>
          </cell>
          <cell r="C66">
            <v>6872.11</v>
          </cell>
          <cell r="D66">
            <v>83150.460000000006</v>
          </cell>
        </row>
        <row r="67">
          <cell r="A67" t="str">
            <v>20180621V313858</v>
          </cell>
          <cell r="B67" t="str">
            <v>UNC</v>
          </cell>
          <cell r="C67">
            <v>36453.56</v>
          </cell>
          <cell r="D67">
            <v>44923.75</v>
          </cell>
        </row>
        <row r="68">
          <cell r="A68" t="str">
            <v>20180621V313858</v>
          </cell>
          <cell r="B68" t="str">
            <v>UNB</v>
          </cell>
          <cell r="C68">
            <v>8470.19</v>
          </cell>
          <cell r="D68">
            <v>44923.75</v>
          </cell>
        </row>
        <row r="69">
          <cell r="A69" t="str">
            <v>20180629V313858</v>
          </cell>
          <cell r="B69" t="str">
            <v>UNC</v>
          </cell>
          <cell r="C69">
            <v>32844.870000000003</v>
          </cell>
          <cell r="D69">
            <v>82500.81</v>
          </cell>
        </row>
        <row r="70">
          <cell r="A70" t="str">
            <v>20180629V313858</v>
          </cell>
          <cell r="B70" t="str">
            <v>UMY</v>
          </cell>
          <cell r="C70">
            <v>41913.56</v>
          </cell>
          <cell r="D70">
            <v>82500.81</v>
          </cell>
        </row>
        <row r="71">
          <cell r="A71" t="str">
            <v>20180629V313858</v>
          </cell>
          <cell r="B71" t="str">
            <v>Z2K</v>
          </cell>
          <cell r="C71">
            <v>7742.38</v>
          </cell>
          <cell r="D71">
            <v>82500.81</v>
          </cell>
        </row>
        <row r="72">
          <cell r="A72" t="str">
            <v>20180706V313858A</v>
          </cell>
          <cell r="B72" t="str">
            <v>UNC</v>
          </cell>
          <cell r="C72">
            <v>32514.31</v>
          </cell>
          <cell r="D72">
            <v>41711.019999999997</v>
          </cell>
        </row>
        <row r="73">
          <cell r="A73" t="str">
            <v>20180706V313858A</v>
          </cell>
          <cell r="B73" t="str">
            <v>UNB</v>
          </cell>
          <cell r="C73">
            <v>9196.7099999999991</v>
          </cell>
          <cell r="D73">
            <v>41711.019999999997</v>
          </cell>
        </row>
        <row r="74">
          <cell r="A74" t="str">
            <v>20180712V313558</v>
          </cell>
          <cell r="B74" t="str">
            <v>UMY-Z2K UNC</v>
          </cell>
          <cell r="C74">
            <v>34540.99</v>
          </cell>
          <cell r="D74">
            <v>85996.28</v>
          </cell>
        </row>
        <row r="75">
          <cell r="A75" t="str">
            <v>20180712V313558</v>
          </cell>
          <cell r="B75" t="str">
            <v>UMY-Z2K UNC</v>
          </cell>
          <cell r="C75">
            <v>44433.760000000002</v>
          </cell>
          <cell r="D75">
            <v>85996.28</v>
          </cell>
        </row>
        <row r="76">
          <cell r="A76" t="str">
            <v>20180712V313558</v>
          </cell>
          <cell r="B76" t="str">
            <v>UMY-Z2K UNC</v>
          </cell>
          <cell r="C76">
            <v>7021.53</v>
          </cell>
          <cell r="D76">
            <v>85996.28</v>
          </cell>
        </row>
        <row r="77">
          <cell r="A77" t="str">
            <v>20180720V313858</v>
          </cell>
          <cell r="B77" t="str">
            <v>UNB UNC-(JULY 20 2018)</v>
          </cell>
          <cell r="C77">
            <v>33741.089999999997</v>
          </cell>
          <cell r="D77">
            <v>43979.9</v>
          </cell>
        </row>
        <row r="78">
          <cell r="A78" t="str">
            <v>20180720V313858</v>
          </cell>
          <cell r="B78" t="str">
            <v>UNB UNC-(JULY 20 2018)</v>
          </cell>
          <cell r="C78">
            <v>10238.81</v>
          </cell>
          <cell r="D78">
            <v>43979.9</v>
          </cell>
        </row>
        <row r="79">
          <cell r="A79" t="str">
            <v>20180727V313858</v>
          </cell>
          <cell r="B79" t="str">
            <v>unc</v>
          </cell>
          <cell r="C79">
            <v>34749.800000000003</v>
          </cell>
          <cell r="D79">
            <v>87415.75</v>
          </cell>
        </row>
        <row r="80">
          <cell r="A80" t="str">
            <v>20180727V313858</v>
          </cell>
          <cell r="B80" t="str">
            <v>umy</v>
          </cell>
          <cell r="C80">
            <v>44672.79</v>
          </cell>
          <cell r="D80">
            <v>87415.75</v>
          </cell>
        </row>
        <row r="81">
          <cell r="A81" t="str">
            <v>20180727V313858</v>
          </cell>
          <cell r="B81" t="str">
            <v>z2k</v>
          </cell>
          <cell r="C81">
            <v>7993.16</v>
          </cell>
          <cell r="D81">
            <v>87415.75</v>
          </cell>
        </row>
        <row r="82">
          <cell r="A82" t="str">
            <v>20180731V313858</v>
          </cell>
          <cell r="B82" t="str">
            <v>UNC</v>
          </cell>
          <cell r="C82">
            <v>34065.65</v>
          </cell>
          <cell r="D82">
            <v>44304.46</v>
          </cell>
        </row>
        <row r="83">
          <cell r="A83" t="str">
            <v>20180731V313858</v>
          </cell>
          <cell r="B83" t="str">
            <v>UNB</v>
          </cell>
          <cell r="C83">
            <v>10238.81</v>
          </cell>
          <cell r="D83">
            <v>44304.46</v>
          </cell>
        </row>
        <row r="84">
          <cell r="A84" t="str">
            <v>20180803V313858C</v>
          </cell>
          <cell r="B84" t="str">
            <v>UNC</v>
          </cell>
          <cell r="C84">
            <v>34980.85</v>
          </cell>
          <cell r="D84">
            <v>34980.85</v>
          </cell>
        </row>
        <row r="85">
          <cell r="A85" t="str">
            <v>20180807V313858A</v>
          </cell>
          <cell r="B85" t="str">
            <v>UNB-(AUG 07 2018)</v>
          </cell>
          <cell r="C85">
            <v>10290.17</v>
          </cell>
          <cell r="D85">
            <v>10290.17</v>
          </cell>
        </row>
        <row r="86">
          <cell r="A86" t="str">
            <v>20180809V313858</v>
          </cell>
          <cell r="B86" t="str">
            <v>UMY-UNC Z2K</v>
          </cell>
          <cell r="C86">
            <v>35626.01</v>
          </cell>
          <cell r="D86">
            <v>86268.98</v>
          </cell>
        </row>
        <row r="87">
          <cell r="A87" t="str">
            <v>20180809V313858</v>
          </cell>
          <cell r="B87" t="str">
            <v>UMY-UNC Z2K</v>
          </cell>
          <cell r="C87">
            <v>42327.58</v>
          </cell>
          <cell r="D87">
            <v>86268.98</v>
          </cell>
        </row>
        <row r="88">
          <cell r="A88" t="str">
            <v>20180809V313858</v>
          </cell>
          <cell r="B88" t="str">
            <v>UMY-UNC Z2K</v>
          </cell>
          <cell r="C88">
            <v>8315.39</v>
          </cell>
          <cell r="D88">
            <v>86268.98</v>
          </cell>
        </row>
        <row r="89">
          <cell r="A89" t="str">
            <v>20180816V313858</v>
          </cell>
          <cell r="B89" t="str">
            <v>UNC</v>
          </cell>
          <cell r="C89">
            <v>35270.07</v>
          </cell>
          <cell r="D89">
            <v>35270.07</v>
          </cell>
        </row>
        <row r="90">
          <cell r="A90" t="str">
            <v>20180822V313858B</v>
          </cell>
          <cell r="B90" t="str">
            <v>UNB-(AUG 22 2018)</v>
          </cell>
          <cell r="C90">
            <v>8804.09</v>
          </cell>
          <cell r="D90">
            <v>8804.09</v>
          </cell>
        </row>
        <row r="91">
          <cell r="A91" t="str">
            <v>20180823V313858</v>
          </cell>
          <cell r="B91" t="str">
            <v>UMY UNC Z2K-(AUG 24 2018)</v>
          </cell>
          <cell r="C91">
            <v>32810.79</v>
          </cell>
          <cell r="D91">
            <v>84414.49</v>
          </cell>
        </row>
        <row r="92">
          <cell r="A92" t="str">
            <v>20180823V313858</v>
          </cell>
          <cell r="B92" t="str">
            <v>UMY UNC Z2K-(AUG 24 2018)</v>
          </cell>
          <cell r="C92">
            <v>44406.74</v>
          </cell>
          <cell r="D92">
            <v>84414.49</v>
          </cell>
        </row>
        <row r="93">
          <cell r="A93" t="str">
            <v>20180823V313858</v>
          </cell>
          <cell r="B93" t="str">
            <v>UMY UNC Z2K-(AUG 24 2018)</v>
          </cell>
          <cell r="C93">
            <v>7196.96</v>
          </cell>
          <cell r="D93">
            <v>84414.49</v>
          </cell>
        </row>
        <row r="94">
          <cell r="A94" t="str">
            <v>20180830V313858J</v>
          </cell>
          <cell r="B94" t="str">
            <v>UNC-(AUG 31 2018)</v>
          </cell>
          <cell r="C94">
            <v>31756.7</v>
          </cell>
          <cell r="D94">
            <v>31756.7</v>
          </cell>
        </row>
        <row r="95">
          <cell r="A95" t="str">
            <v>20180906V313858A</v>
          </cell>
          <cell r="B95" t="str">
            <v>UMY-UNB-UNC-Z2K-(SEP 07 2018)</v>
          </cell>
          <cell r="C95">
            <v>45016.74</v>
          </cell>
          <cell r="D95">
            <v>106981.2</v>
          </cell>
        </row>
        <row r="96">
          <cell r="A96" t="str">
            <v>20180906V313858A</v>
          </cell>
          <cell r="B96" t="str">
            <v>UMY-UNB-UNC-Z2K-(SEP 07 2018)</v>
          </cell>
          <cell r="C96">
            <v>11406.48</v>
          </cell>
          <cell r="D96">
            <v>106981.2</v>
          </cell>
        </row>
        <row r="97">
          <cell r="A97" t="str">
            <v>20180906V313858A</v>
          </cell>
          <cell r="B97" t="str">
            <v>UMY-UNB-UNC-Z2K-(SEP 07 2018)</v>
          </cell>
          <cell r="C97">
            <v>42776.26</v>
          </cell>
          <cell r="D97">
            <v>106981.2</v>
          </cell>
        </row>
        <row r="98">
          <cell r="A98" t="str">
            <v>20180906V313858A</v>
          </cell>
          <cell r="B98" t="str">
            <v>UMY-UNB-UNC-Z2K-(SEP 07 2018)</v>
          </cell>
          <cell r="C98">
            <v>7781.72</v>
          </cell>
          <cell r="D98">
            <v>106981.2</v>
          </cell>
        </row>
        <row r="99">
          <cell r="A99" t="str">
            <v>20180913V313858B</v>
          </cell>
          <cell r="B99" t="str">
            <v>UNC-(SEPT 14 2018)</v>
          </cell>
          <cell r="C99">
            <v>35356.69</v>
          </cell>
          <cell r="D99">
            <v>35356.69</v>
          </cell>
        </row>
        <row r="100">
          <cell r="A100" t="str">
            <v>20180920V313858</v>
          </cell>
          <cell r="B100" t="str">
            <v>UNC</v>
          </cell>
          <cell r="C100">
            <v>37074.33</v>
          </cell>
          <cell r="D100">
            <v>97930.76</v>
          </cell>
        </row>
        <row r="101">
          <cell r="A101" t="str">
            <v>20180920V313858</v>
          </cell>
          <cell r="B101" t="str">
            <v>UNB</v>
          </cell>
          <cell r="C101">
            <v>10435.92</v>
          </cell>
          <cell r="D101">
            <v>97930.76</v>
          </cell>
        </row>
        <row r="102">
          <cell r="A102" t="str">
            <v>20180920V313858</v>
          </cell>
          <cell r="B102" t="str">
            <v>UMY</v>
          </cell>
          <cell r="C102">
            <v>42992.5</v>
          </cell>
          <cell r="D102">
            <v>97930.76</v>
          </cell>
        </row>
        <row r="103">
          <cell r="A103" t="str">
            <v>20180920V313858</v>
          </cell>
          <cell r="B103" t="str">
            <v>Z2K</v>
          </cell>
          <cell r="C103">
            <v>7428.01</v>
          </cell>
          <cell r="D103">
            <v>97930.76</v>
          </cell>
        </row>
        <row r="104">
          <cell r="A104" t="str">
            <v>20180927V313858</v>
          </cell>
          <cell r="B104" t="str">
            <v>UNC</v>
          </cell>
          <cell r="C104">
            <v>38108.1</v>
          </cell>
          <cell r="D104">
            <v>38108.1</v>
          </cell>
        </row>
        <row r="105">
          <cell r="A105" t="str">
            <v>20181004V313858</v>
          </cell>
          <cell r="B105" t="str">
            <v>UNC</v>
          </cell>
          <cell r="C105">
            <v>31899.279999999999</v>
          </cell>
          <cell r="D105">
            <v>88721.09</v>
          </cell>
        </row>
        <row r="106">
          <cell r="A106" t="str">
            <v>20181004V313858</v>
          </cell>
          <cell r="B106" t="str">
            <v>UNB</v>
          </cell>
          <cell r="C106">
            <v>7156.79</v>
          </cell>
          <cell r="D106">
            <v>88721.09</v>
          </cell>
        </row>
        <row r="107">
          <cell r="A107" t="str">
            <v>20181004V313858</v>
          </cell>
          <cell r="B107" t="str">
            <v>UMY</v>
          </cell>
          <cell r="C107">
            <v>42017.82</v>
          </cell>
          <cell r="D107">
            <v>88721.09</v>
          </cell>
        </row>
        <row r="108">
          <cell r="A108" t="str">
            <v>20181004V313858</v>
          </cell>
          <cell r="B108" t="str">
            <v>Z2K</v>
          </cell>
          <cell r="C108">
            <v>7647.2</v>
          </cell>
          <cell r="D108">
            <v>88721.09</v>
          </cell>
        </row>
        <row r="109">
          <cell r="A109" t="str">
            <v>20181011V313858B</v>
          </cell>
          <cell r="B109" t="str">
            <v>UNC-(OCT 12 2018)</v>
          </cell>
          <cell r="C109">
            <v>30856.15</v>
          </cell>
          <cell r="D109">
            <v>30856.15</v>
          </cell>
        </row>
        <row r="110">
          <cell r="A110" t="str">
            <v>20181018V313858</v>
          </cell>
          <cell r="B110" t="str">
            <v>UMY-UNC-Z2K-(OCT 19 2018)</v>
          </cell>
          <cell r="C110">
            <v>35580.04</v>
          </cell>
          <cell r="D110">
            <v>84292.67</v>
          </cell>
        </row>
        <row r="111">
          <cell r="A111" t="str">
            <v>20181018V313858</v>
          </cell>
          <cell r="B111" t="str">
            <v>UMY-UNC-Z2K-(OCT 19 2018)</v>
          </cell>
          <cell r="C111">
            <v>41164.11</v>
          </cell>
          <cell r="D111">
            <v>84292.67</v>
          </cell>
        </row>
        <row r="112">
          <cell r="A112" t="str">
            <v>20181018V313858</v>
          </cell>
          <cell r="B112" t="str">
            <v>UMY-UNC-Z2K-(OCT 19 2018)</v>
          </cell>
          <cell r="C112">
            <v>7548.52</v>
          </cell>
          <cell r="D112">
            <v>84292.67</v>
          </cell>
        </row>
        <row r="113">
          <cell r="A113" t="str">
            <v>20181019V313858A</v>
          </cell>
          <cell r="B113" t="str">
            <v>UNB-(OCT 22 2018)</v>
          </cell>
          <cell r="C113">
            <v>8853.7099999999991</v>
          </cell>
          <cell r="D113">
            <v>8853.7099999999991</v>
          </cell>
        </row>
        <row r="114">
          <cell r="A114" t="str">
            <v>20181025V313858B</v>
          </cell>
          <cell r="B114" t="str">
            <v>UNC-(OCT 26 2018)</v>
          </cell>
          <cell r="C114">
            <v>29653.25</v>
          </cell>
          <cell r="D114">
            <v>29653.25</v>
          </cell>
        </row>
        <row r="115">
          <cell r="A115" t="str">
            <v>20181102V313858</v>
          </cell>
          <cell r="B115" t="str">
            <v>UNC</v>
          </cell>
          <cell r="C115">
            <v>28182.16</v>
          </cell>
          <cell r="D115">
            <v>74634.14</v>
          </cell>
        </row>
        <row r="116">
          <cell r="A116" t="str">
            <v>20181102V313858</v>
          </cell>
          <cell r="B116" t="str">
            <v>UMY</v>
          </cell>
          <cell r="C116">
            <v>39738.25</v>
          </cell>
          <cell r="D116">
            <v>74634.14</v>
          </cell>
        </row>
        <row r="117">
          <cell r="A117" t="str">
            <v>20181102V313858</v>
          </cell>
          <cell r="B117" t="str">
            <v>Z2K</v>
          </cell>
          <cell r="C117">
            <v>6713.73</v>
          </cell>
          <cell r="D117">
            <v>74634.14</v>
          </cell>
        </row>
        <row r="118">
          <cell r="A118" t="str">
            <v>20181106V313858B</v>
          </cell>
          <cell r="B118" t="str">
            <v>UNB - (NOV 7 2018)</v>
          </cell>
          <cell r="C118">
            <v>10061.92</v>
          </cell>
          <cell r="D118">
            <v>10061.92</v>
          </cell>
        </row>
        <row r="119">
          <cell r="A119" t="str">
            <v>20181109V313858B</v>
          </cell>
          <cell r="B119" t="str">
            <v>UNC-(NOV 09 2018)</v>
          </cell>
          <cell r="C119">
            <v>30539.13</v>
          </cell>
          <cell r="D119">
            <v>30539.13</v>
          </cell>
        </row>
        <row r="120">
          <cell r="A120" t="str">
            <v>20181115V313858</v>
          </cell>
          <cell r="B120" t="str">
            <v>UMY-UNC-Z2K-(NOV 11 2018)</v>
          </cell>
          <cell r="C120">
            <v>28651.46</v>
          </cell>
          <cell r="D120">
            <v>77892.23</v>
          </cell>
        </row>
        <row r="121">
          <cell r="A121" t="str">
            <v>20181115V313858</v>
          </cell>
          <cell r="B121" t="str">
            <v>UMY-UNC-Z2K-(NOV 11 2018)</v>
          </cell>
          <cell r="C121">
            <v>41652.300000000003</v>
          </cell>
          <cell r="D121">
            <v>77892.23</v>
          </cell>
        </row>
        <row r="122">
          <cell r="A122" t="str">
            <v>20181115V313858</v>
          </cell>
          <cell r="B122" t="str">
            <v>UMY-UNC-Z2K-(NOV 11 2018)</v>
          </cell>
          <cell r="C122">
            <v>7588.47</v>
          </cell>
          <cell r="D122">
            <v>77892.23</v>
          </cell>
        </row>
        <row r="123">
          <cell r="A123" t="str">
            <v>20181120V313858</v>
          </cell>
          <cell r="B123" t="str">
            <v>UNB-(NOV 11 2018)</v>
          </cell>
          <cell r="C123">
            <v>9583.58</v>
          </cell>
          <cell r="D123">
            <v>9583.58</v>
          </cell>
        </row>
        <row r="124">
          <cell r="A124" t="str">
            <v>20181121V313858</v>
          </cell>
          <cell r="B124" t="str">
            <v>UNC-(NOV 23 2018)</v>
          </cell>
          <cell r="C124">
            <v>32277.91</v>
          </cell>
          <cell r="D124">
            <v>32277.91</v>
          </cell>
        </row>
        <row r="125">
          <cell r="A125" t="str">
            <v>20181129V313858</v>
          </cell>
          <cell r="B125" t="str">
            <v>UMY-UNC-Z2K-(NOV 30 2018)</v>
          </cell>
          <cell r="C125">
            <v>28460.62</v>
          </cell>
          <cell r="D125">
            <v>80012.3</v>
          </cell>
        </row>
        <row r="126">
          <cell r="A126" t="str">
            <v>20181129V313858</v>
          </cell>
          <cell r="B126" t="str">
            <v>UMY-UNC-Z2K-(NOV 30 2018)</v>
          </cell>
          <cell r="C126">
            <v>44042.14</v>
          </cell>
          <cell r="D126">
            <v>80012.3</v>
          </cell>
        </row>
        <row r="127">
          <cell r="A127" t="str">
            <v>20181129V313858</v>
          </cell>
          <cell r="B127" t="str">
            <v>UMY-UNC-Z2K-(NOV 30 2018)</v>
          </cell>
          <cell r="C127">
            <v>7509.54</v>
          </cell>
          <cell r="D127">
            <v>80012.3</v>
          </cell>
        </row>
        <row r="128">
          <cell r="A128" t="str">
            <v>20181206V313858</v>
          </cell>
          <cell r="B128" t="str">
            <v>UNB-UNC-(DEC 07 2018)</v>
          </cell>
          <cell r="C128">
            <v>26983.34</v>
          </cell>
          <cell r="D128">
            <v>36266.089999999997</v>
          </cell>
        </row>
        <row r="129">
          <cell r="A129" t="str">
            <v>20181206V313858</v>
          </cell>
          <cell r="B129" t="str">
            <v>UNB-UNC-(DEC 07 2018)</v>
          </cell>
          <cell r="C129">
            <v>9282.75</v>
          </cell>
          <cell r="D129">
            <v>36266.089999999997</v>
          </cell>
        </row>
        <row r="130">
          <cell r="A130" t="str">
            <v>20181213V313858C</v>
          </cell>
          <cell r="B130" t="str">
            <v>UMY-UNC-Z2K-(DECEMBER 14 2018)</v>
          </cell>
          <cell r="C130">
            <v>27501.68</v>
          </cell>
          <cell r="D130">
            <v>84619.97</v>
          </cell>
        </row>
        <row r="131">
          <cell r="A131" t="str">
            <v>20181213V313858C</v>
          </cell>
          <cell r="B131" t="str">
            <v>UMY-UNC-Z2K-(DECEMBER 14 2018)</v>
          </cell>
          <cell r="C131">
            <v>49918.04</v>
          </cell>
          <cell r="D131">
            <v>84619.97</v>
          </cell>
        </row>
        <row r="132">
          <cell r="A132" t="str">
            <v>20181213V313858C</v>
          </cell>
          <cell r="B132" t="str">
            <v>UMY-UNC-Z2K-(DECEMBER 14 2018)</v>
          </cell>
          <cell r="C132">
            <v>7079.03</v>
          </cell>
          <cell r="D132">
            <v>84619.97</v>
          </cell>
        </row>
        <row r="133">
          <cell r="A133" t="str">
            <v>20181220V13858</v>
          </cell>
          <cell r="B133" t="str">
            <v>UNB-UNC-(DEC 21 2018)</v>
          </cell>
          <cell r="C133">
            <v>28837.96</v>
          </cell>
          <cell r="D133">
            <v>36629.54</v>
          </cell>
        </row>
        <row r="134">
          <cell r="A134" t="str">
            <v>20181220V13858</v>
          </cell>
          <cell r="B134" t="str">
            <v>UNB-UNC-(DEC 21 2018)</v>
          </cell>
          <cell r="C134">
            <v>7791.58</v>
          </cell>
          <cell r="D134">
            <v>36629.54</v>
          </cell>
        </row>
        <row r="135">
          <cell r="A135" t="str">
            <v>20181228V313858</v>
          </cell>
          <cell r="B135" t="str">
            <v>UMY-UNC-Z2K-(DEC 28,2018)</v>
          </cell>
          <cell r="C135">
            <v>28577.15</v>
          </cell>
          <cell r="D135">
            <v>86218.82</v>
          </cell>
        </row>
        <row r="136">
          <cell r="A136" t="str">
            <v>20181228V313858</v>
          </cell>
          <cell r="B136" t="str">
            <v>UMY-UNC-Z2K-(DEC 28,2018)</v>
          </cell>
          <cell r="C136">
            <v>49881.29</v>
          </cell>
          <cell r="D136">
            <v>86218.82</v>
          </cell>
        </row>
        <row r="137">
          <cell r="A137" t="str">
            <v>20181228V313858</v>
          </cell>
          <cell r="B137" t="str">
            <v>UMY-UNC-Z2K-(DEC 28,2018)</v>
          </cell>
          <cell r="C137">
            <v>7760.38</v>
          </cell>
          <cell r="D137">
            <v>86218.82</v>
          </cell>
        </row>
        <row r="138">
          <cell r="A138" t="str">
            <v>20181213V313858C</v>
          </cell>
          <cell r="B138" t="str">
            <v>UMY-UNC-Z2K-(DECEMBER 14 2018)</v>
          </cell>
          <cell r="C138">
            <v>121.22</v>
          </cell>
          <cell r="D138">
            <v>84619.97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W- 17 Oracle Detail"/>
      <sheetName val="HW- 17 JDE Detail"/>
      <sheetName val="NJNG ONLY HW- 17 Oracle Detail"/>
      <sheetName val="Sample"/>
      <sheetName val="Sample-JDE (Sorted-Batch Nos.)"/>
      <sheetName val="Sample from ORACLE"/>
      <sheetName val="ORACLE no dupes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A T &amp; T                            U</v>
          </cell>
          <cell r="D4">
            <v>18</v>
          </cell>
          <cell r="E4">
            <v>411875.76000000013</v>
          </cell>
          <cell r="F4">
            <v>22881.986666666675</v>
          </cell>
          <cell r="G4">
            <v>9</v>
          </cell>
          <cell r="K4" t="str">
            <v>A T &amp; T</v>
          </cell>
          <cell r="L4">
            <v>15</v>
          </cell>
          <cell r="M4">
            <v>257748.47999999998</v>
          </cell>
          <cell r="N4">
            <v>17183.232</v>
          </cell>
          <cell r="O4">
            <v>8</v>
          </cell>
        </row>
        <row r="5">
          <cell r="C5" t="str">
            <v>A&amp;M INDUSTRIAL SUPPLY                P</v>
          </cell>
          <cell r="D5">
            <v>72</v>
          </cell>
          <cell r="E5">
            <v>106391.92999999998</v>
          </cell>
          <cell r="F5">
            <v>1477.6656944444442</v>
          </cell>
          <cell r="K5" t="str">
            <v>A&amp;M INDUSTRIAL SUPPLY</v>
          </cell>
          <cell r="L5">
            <v>52</v>
          </cell>
          <cell r="M5">
            <v>51585.799999999967</v>
          </cell>
          <cell r="N5">
            <v>992.03461538461477</v>
          </cell>
        </row>
        <row r="6">
          <cell r="C6" t="str">
            <v>ARCOS LLC</v>
          </cell>
          <cell r="D6">
            <v>11</v>
          </cell>
          <cell r="E6">
            <v>156935.24999999997</v>
          </cell>
          <cell r="F6">
            <v>14266.840909090906</v>
          </cell>
          <cell r="G6">
            <v>6</v>
          </cell>
          <cell r="K6" t="str">
            <v>ARCOS LLC</v>
          </cell>
          <cell r="L6">
            <v>3</v>
          </cell>
          <cell r="M6">
            <v>160774.84</v>
          </cell>
          <cell r="N6">
            <v>53591.613333333335</v>
          </cell>
          <cell r="O6">
            <v>3</v>
          </cell>
        </row>
        <row r="8">
          <cell r="K8" t="str">
            <v>CITIBANK CMRS/PITNEY BOWES</v>
          </cell>
          <cell r="L8">
            <v>5</v>
          </cell>
          <cell r="M8">
            <v>331000</v>
          </cell>
          <cell r="N8">
            <v>66200</v>
          </cell>
          <cell r="O8">
            <v>5</v>
          </cell>
        </row>
        <row r="9">
          <cell r="K9" t="str">
            <v>CONVERGEONE INC</v>
          </cell>
          <cell r="L9">
            <v>2</v>
          </cell>
          <cell r="M9">
            <v>315319.58</v>
          </cell>
          <cell r="N9">
            <v>157659.79</v>
          </cell>
          <cell r="O9">
            <v>2</v>
          </cell>
        </row>
        <row r="10">
          <cell r="K10" t="str">
            <v>ESSEX TECHNOLOGY GROUP, INC.</v>
          </cell>
          <cell r="L10">
            <v>4</v>
          </cell>
          <cell r="M10">
            <v>6195</v>
          </cell>
          <cell r="N10">
            <v>1548.75</v>
          </cell>
          <cell r="O10">
            <v>2</v>
          </cell>
        </row>
        <row r="11">
          <cell r="C11" t="str">
            <v>GARTNER INC</v>
          </cell>
          <cell r="D11">
            <v>1</v>
          </cell>
          <cell r="E11">
            <v>293357.38</v>
          </cell>
          <cell r="F11">
            <v>293357.38</v>
          </cell>
          <cell r="G11">
            <v>1</v>
          </cell>
        </row>
        <row r="13">
          <cell r="C13" t="str">
            <v>GC SERVICES LIMITED PARTNERSHIP</v>
          </cell>
          <cell r="D13">
            <v>9</v>
          </cell>
          <cell r="E13">
            <v>499642.38000000006</v>
          </cell>
          <cell r="F13">
            <v>55515.820000000007</v>
          </cell>
          <cell r="G13">
            <v>9</v>
          </cell>
          <cell r="K13" t="str">
            <v>GC SERVICES LIMITED PARTNERSHIP</v>
          </cell>
          <cell r="L13">
            <v>5</v>
          </cell>
          <cell r="M13">
            <v>301777.15000000002</v>
          </cell>
          <cell r="N13">
            <v>60355.430000000008</v>
          </cell>
          <cell r="O13">
            <v>5</v>
          </cell>
        </row>
        <row r="15">
          <cell r="K15" t="str">
            <v>GRAY SUPPLY CO</v>
          </cell>
          <cell r="L15">
            <v>441</v>
          </cell>
          <cell r="M15">
            <v>1209010.1199999994</v>
          </cell>
          <cell r="N15">
            <v>2741.5195464852595</v>
          </cell>
          <cell r="O15">
            <v>10</v>
          </cell>
        </row>
        <row r="16">
          <cell r="K16" t="str">
            <v>J F KIELY CONSTRUCTION CO</v>
          </cell>
          <cell r="L16">
            <v>999</v>
          </cell>
          <cell r="M16">
            <v>693374.97000000044</v>
          </cell>
          <cell r="N16">
            <v>694.06903903903947</v>
          </cell>
          <cell r="O16">
            <v>10</v>
          </cell>
        </row>
        <row r="17">
          <cell r="K17" t="str">
            <v>JCP&amp;L</v>
          </cell>
          <cell r="L17">
            <v>511</v>
          </cell>
          <cell r="M17">
            <v>125631.88000000014</v>
          </cell>
          <cell r="N17">
            <v>245.85495107632121</v>
          </cell>
          <cell r="O17">
            <v>10</v>
          </cell>
        </row>
        <row r="18">
          <cell r="C18" t="str">
            <v>JD POWER AND ASSOCIATES              V</v>
          </cell>
          <cell r="D18">
            <v>2</v>
          </cell>
          <cell r="E18">
            <v>177981.26</v>
          </cell>
          <cell r="F18">
            <v>88990.63</v>
          </cell>
          <cell r="G18">
            <v>2</v>
          </cell>
        </row>
        <row r="20">
          <cell r="C20" t="str">
            <v>K. MOOREA LLC D/B/A TRAFFIC PLAN</v>
          </cell>
          <cell r="D20">
            <v>201</v>
          </cell>
          <cell r="E20">
            <v>660390.01999999955</v>
          </cell>
          <cell r="F20">
            <v>3285.5224875621871</v>
          </cell>
          <cell r="G20">
            <v>5</v>
          </cell>
          <cell r="K20" t="str">
            <v>K. MOOREA LLC D/B/A TRAFFIC PLAN</v>
          </cell>
          <cell r="L20">
            <v>341</v>
          </cell>
          <cell r="M20">
            <v>46185487.769999832</v>
          </cell>
          <cell r="N20">
            <v>135441.31310850391</v>
          </cell>
          <cell r="O20">
            <v>10</v>
          </cell>
        </row>
        <row r="21">
          <cell r="C21" t="str">
            <v>KUBRA DATA TRANSFER</v>
          </cell>
          <cell r="D21">
            <v>17</v>
          </cell>
          <cell r="E21">
            <v>334624.90999999997</v>
          </cell>
          <cell r="F21">
            <v>19683.818235294115</v>
          </cell>
          <cell r="G21">
            <v>8</v>
          </cell>
          <cell r="K21" t="str">
            <v>KUBRA DATA TRANSFER</v>
          </cell>
          <cell r="L21">
            <v>10</v>
          </cell>
          <cell r="M21">
            <v>439014.46000000008</v>
          </cell>
          <cell r="N21">
            <v>43901.446000000011</v>
          </cell>
          <cell r="O21">
            <v>10</v>
          </cell>
        </row>
        <row r="22">
          <cell r="C22" t="str">
            <v>MCCARTER &amp; ENGLISH</v>
          </cell>
          <cell r="D22">
            <v>22</v>
          </cell>
          <cell r="E22">
            <v>166921.71</v>
          </cell>
          <cell r="F22">
            <v>7587.3504545454543</v>
          </cell>
          <cell r="G22">
            <v>5</v>
          </cell>
          <cell r="K22" t="str">
            <v>MCCARTER &amp; ENGLISH</v>
          </cell>
          <cell r="L22">
            <v>9</v>
          </cell>
          <cell r="M22">
            <v>79809.16</v>
          </cell>
          <cell r="N22">
            <v>8867.684444444445</v>
          </cell>
          <cell r="O22">
            <v>4</v>
          </cell>
        </row>
        <row r="23">
          <cell r="K23" t="str">
            <v>MICROSOFT LICENSING GP</v>
          </cell>
          <cell r="L23">
            <v>1</v>
          </cell>
          <cell r="M23">
            <v>124670</v>
          </cell>
          <cell r="N23">
            <v>124670</v>
          </cell>
          <cell r="O23">
            <v>1</v>
          </cell>
        </row>
        <row r="24">
          <cell r="C24" t="str">
            <v>MULCARE PIPELINE SOLUTIONS           V</v>
          </cell>
          <cell r="D24">
            <v>41</v>
          </cell>
          <cell r="E24">
            <v>188505.13000000003</v>
          </cell>
          <cell r="F24">
            <v>4597.6860975609761</v>
          </cell>
          <cell r="G24">
            <v>4</v>
          </cell>
          <cell r="K24" t="str">
            <v>MULCARE PIPELINE SOLUTIONS</v>
          </cell>
          <cell r="L24">
            <v>5</v>
          </cell>
          <cell r="M24">
            <v>37412.290000000008</v>
          </cell>
          <cell r="N24">
            <v>7482.4580000000014</v>
          </cell>
          <cell r="O24">
            <v>3</v>
          </cell>
        </row>
        <row r="25">
          <cell r="C25" t="str">
            <v>ONE CALL CONCEPTS</v>
          </cell>
          <cell r="D25">
            <v>8</v>
          </cell>
          <cell r="E25">
            <v>161751.74000000002</v>
          </cell>
          <cell r="F25">
            <v>20218.967500000002</v>
          </cell>
          <cell r="G25">
            <v>8</v>
          </cell>
          <cell r="K25" t="str">
            <v>ONE CALL CONCEPTS</v>
          </cell>
          <cell r="L25">
            <v>3</v>
          </cell>
          <cell r="M25">
            <v>73001.320000000007</v>
          </cell>
          <cell r="N25">
            <v>24333.773333333334</v>
          </cell>
          <cell r="O25">
            <v>3</v>
          </cell>
        </row>
        <row r="26">
          <cell r="C26" t="str">
            <v>REGULUS GROUP LLC</v>
          </cell>
          <cell r="D26">
            <v>18</v>
          </cell>
          <cell r="E26">
            <v>177927.83</v>
          </cell>
          <cell r="F26">
            <v>9884.8794444444429</v>
          </cell>
          <cell r="G26">
            <v>9</v>
          </cell>
          <cell r="K26" t="str">
            <v>REGULUS GROUP LLC</v>
          </cell>
          <cell r="L26">
            <v>23</v>
          </cell>
          <cell r="M26">
            <v>213067.42</v>
          </cell>
          <cell r="N26">
            <v>9263.8008695652188</v>
          </cell>
          <cell r="O26">
            <v>9</v>
          </cell>
        </row>
        <row r="27">
          <cell r="C27" t="str">
            <v>REGULUS INTEGRATED SOLUTIONS</v>
          </cell>
          <cell r="D27">
            <v>11</v>
          </cell>
          <cell r="E27">
            <v>32174.04</v>
          </cell>
          <cell r="F27">
            <v>2924.9127272727274</v>
          </cell>
        </row>
        <row r="28">
          <cell r="C28" t="str">
            <v>SCHOLES ELECTRIC AND COMMUNICATIONS   P</v>
          </cell>
          <cell r="D28">
            <v>63</v>
          </cell>
          <cell r="E28">
            <v>309750.84999999974</v>
          </cell>
          <cell r="F28">
            <v>4916.6801587301543</v>
          </cell>
          <cell r="G28">
            <v>5</v>
          </cell>
          <cell r="K28" t="str">
            <v>SCHOLES ELECTRIC AND COMMUNICATIONS</v>
          </cell>
          <cell r="L28">
            <v>22</v>
          </cell>
          <cell r="M28">
            <v>154188.98999999996</v>
          </cell>
          <cell r="N28">
            <v>7008.5904545454532</v>
          </cell>
          <cell r="O28">
            <v>5</v>
          </cell>
        </row>
        <row r="29">
          <cell r="K29" t="str">
            <v>SERVICE WORKS INC</v>
          </cell>
          <cell r="L29">
            <v>206</v>
          </cell>
          <cell r="M29">
            <v>1367032.0799999989</v>
          </cell>
          <cell r="N29">
            <v>6636.0780582524221</v>
          </cell>
          <cell r="O29">
            <v>10</v>
          </cell>
        </row>
        <row r="30">
          <cell r="K30" t="str">
            <v>SOFTWARE HOUSE INT. (SHI)</v>
          </cell>
          <cell r="L30">
            <v>12</v>
          </cell>
          <cell r="M30">
            <v>4238940.1400000006</v>
          </cell>
          <cell r="N30">
            <v>353245.01166666672</v>
          </cell>
          <cell r="O30">
            <v>12</v>
          </cell>
        </row>
        <row r="31">
          <cell r="C31" t="str">
            <v>UNIFIRST CORPORATION (Croydon)</v>
          </cell>
          <cell r="D31">
            <v>913</v>
          </cell>
          <cell r="E31">
            <v>271801.72000000009</v>
          </cell>
          <cell r="F31">
            <v>297.70177437020823</v>
          </cell>
          <cell r="G31">
            <v>5</v>
          </cell>
          <cell r="K31" t="str">
            <v>UNIFIRST CORPORATION</v>
          </cell>
          <cell r="L31">
            <v>341</v>
          </cell>
          <cell r="M31">
            <v>81944.27</v>
          </cell>
          <cell r="N31">
            <v>240.30577712609971</v>
          </cell>
          <cell r="O31">
            <v>5</v>
          </cell>
        </row>
        <row r="32">
          <cell r="C32" t="str">
            <v>UNIFIRST CORPORATION (Whippany)</v>
          </cell>
          <cell r="D32">
            <v>180</v>
          </cell>
          <cell r="E32">
            <v>47595.350000000057</v>
          </cell>
          <cell r="F32">
            <v>264.41861111111143</v>
          </cell>
        </row>
        <row r="33">
          <cell r="C33" t="str">
            <v>UTILIQUEST                           P</v>
          </cell>
          <cell r="D33">
            <v>39</v>
          </cell>
          <cell r="E33">
            <v>2994258.6800000006</v>
          </cell>
          <cell r="F33">
            <v>76775.863589743603</v>
          </cell>
          <cell r="G33">
            <v>39</v>
          </cell>
          <cell r="K33" t="str">
            <v>UTILIQUEST</v>
          </cell>
          <cell r="L33">
            <v>17</v>
          </cell>
          <cell r="M33">
            <v>1505050.8800000001</v>
          </cell>
          <cell r="N33">
            <v>88532.404705882363</v>
          </cell>
          <cell r="O33">
            <v>17</v>
          </cell>
        </row>
        <row r="34">
          <cell r="C34" t="str">
            <v>VERIZON WIRELESS                      U</v>
          </cell>
          <cell r="D34">
            <v>9</v>
          </cell>
          <cell r="E34">
            <v>372393.92999999993</v>
          </cell>
          <cell r="F34">
            <v>41377.103333333325</v>
          </cell>
          <cell r="G34">
            <v>6</v>
          </cell>
        </row>
      </sheetData>
      <sheetData sheetId="4">
        <row r="2">
          <cell r="AP2" t="str">
            <v>9029529 2468814 33469.9 A T &amp; T                            U 3113176516 43770</v>
          </cell>
          <cell r="AQ2">
            <v>43770</v>
          </cell>
          <cell r="AR2">
            <v>43799</v>
          </cell>
        </row>
        <row r="3">
          <cell r="AP3" t="str">
            <v>9040755 2479906 33401.68 A T &amp; T                            U 3113896467 43800</v>
          </cell>
          <cell r="AQ3">
            <v>43800</v>
          </cell>
          <cell r="AR3">
            <v>43830</v>
          </cell>
        </row>
        <row r="4">
          <cell r="AP4" t="str">
            <v>9055574 2498200 32385.63 A T &amp; T                            U 3114626607 43831</v>
          </cell>
          <cell r="AQ4">
            <v>43831</v>
          </cell>
          <cell r="AR4">
            <v>43861</v>
          </cell>
        </row>
        <row r="5">
          <cell r="AP5" t="str">
            <v>9086764 2527120 32372.08 A T &amp; T                            U 3116116661 43891</v>
          </cell>
          <cell r="AQ5">
            <v>43891</v>
          </cell>
          <cell r="AR5">
            <v>43921</v>
          </cell>
        </row>
        <row r="6">
          <cell r="AP6" t="str">
            <v>9072077 2512548 32291.91 A T &amp; T                            U 3115364531 43862</v>
          </cell>
          <cell r="AQ6">
            <v>43862</v>
          </cell>
          <cell r="AR6">
            <v>43890</v>
          </cell>
        </row>
        <row r="7">
          <cell r="AP7" t="str">
            <v>9125459 2558511 31960.12 A T &amp; T                            U 3118441947 43983</v>
          </cell>
          <cell r="AQ7">
            <v>43983</v>
          </cell>
          <cell r="AR7">
            <v>44012</v>
          </cell>
        </row>
        <row r="8">
          <cell r="AP8" t="str">
            <v>9101564 2538524 31959.08 A T &amp; T                            U 3116882489 43922</v>
          </cell>
          <cell r="AQ8">
            <v>43922</v>
          </cell>
          <cell r="AR8">
            <v>43951</v>
          </cell>
        </row>
        <row r="9">
          <cell r="AP9" t="str">
            <v>9111943 2547107 31917.55 A T &amp; T                            U 3117657134 43952</v>
          </cell>
          <cell r="AQ9">
            <v>43952</v>
          </cell>
          <cell r="AR9">
            <v>43982</v>
          </cell>
        </row>
        <row r="10">
          <cell r="AP10" t="str">
            <v>9014044 2455331 31634.1 A T &amp; T                            U 3112468317 43739</v>
          </cell>
          <cell r="AQ10">
            <v>43739</v>
          </cell>
          <cell r="AR10">
            <v>43769</v>
          </cell>
        </row>
        <row r="11">
          <cell r="AP11" t="str">
            <v>9010792 2451838 152400 ARCOS LLC IN36197 43731</v>
          </cell>
          <cell r="AQ11">
            <v>43684</v>
          </cell>
          <cell r="AR11">
            <v>44049</v>
          </cell>
        </row>
        <row r="12">
          <cell r="AP12" t="str">
            <v>9051979 2496164 821.03 ARCOS LLC IN36775 43831</v>
          </cell>
          <cell r="AQ12">
            <v>43800</v>
          </cell>
          <cell r="AR12">
            <v>43830</v>
          </cell>
        </row>
        <row r="13">
          <cell r="AP13" t="str">
            <v>9010112 2451565 669.93 ARCOS LLC IN36260 43739</v>
          </cell>
          <cell r="AQ13">
            <v>43709</v>
          </cell>
          <cell r="AR13">
            <v>43738</v>
          </cell>
        </row>
        <row r="14">
          <cell r="AP14" t="str">
            <v>9038574 2478655 668.89 ARCOS LLC IN36586 43800</v>
          </cell>
          <cell r="AQ14">
            <v>43770</v>
          </cell>
          <cell r="AR14">
            <v>43799</v>
          </cell>
        </row>
        <row r="15">
          <cell r="AP15" t="str">
            <v>8994846 2435787 616.25 ARCOS LLC IN36111 43709</v>
          </cell>
          <cell r="AQ15">
            <v>43678</v>
          </cell>
          <cell r="AR15">
            <v>43708</v>
          </cell>
        </row>
        <row r="16">
          <cell r="AP16" t="str">
            <v>9025246 2466016 415.61 ARCOS LLC IN36422 43770</v>
          </cell>
          <cell r="AQ16">
            <v>43739</v>
          </cell>
          <cell r="AR16">
            <v>43769</v>
          </cell>
        </row>
        <row r="17">
          <cell r="AP17" t="str">
            <v>9115627 2549689 293357.38 GARTNER INC 1081582 43941</v>
          </cell>
          <cell r="AQ17">
            <v>43952</v>
          </cell>
          <cell r="AR17">
            <v>44316</v>
          </cell>
        </row>
        <row r="18">
          <cell r="AP18" t="str">
            <v>9054011 2497209 74486.35 GC SERVICES LIMITED PARTNERSHIP NJNG1219 43837</v>
          </cell>
          <cell r="AQ18">
            <v>43800</v>
          </cell>
          <cell r="AR18">
            <v>43830</v>
          </cell>
        </row>
        <row r="19">
          <cell r="AP19" t="str">
            <v>9033828 2473069 64113.35 GC SERVICES LIMITED PARTNERSHIP NJNG1019 43790</v>
          </cell>
          <cell r="AQ19">
            <v>43739</v>
          </cell>
          <cell r="AR19">
            <v>43769</v>
          </cell>
        </row>
        <row r="20">
          <cell r="AP20" t="str">
            <v>9125459 2558518 61465.13 GC SERVICES LIMITED PARTNERSHIP NJNG0520 43991</v>
          </cell>
          <cell r="AQ20">
            <v>43952</v>
          </cell>
          <cell r="AR20">
            <v>43982</v>
          </cell>
        </row>
        <row r="21">
          <cell r="AP21" t="str">
            <v>9111402 2546714 56837.84 GC SERVICES LIMITED PARTNERSHIP NJNG0420 43958</v>
          </cell>
          <cell r="AQ21">
            <v>43922</v>
          </cell>
          <cell r="AR21">
            <v>43951</v>
          </cell>
        </row>
        <row r="22">
          <cell r="AP22" t="str">
            <v>9019023 2458482 54859 GC SERVICES LIMITED PARTNERSHIP NJNG0919 43747</v>
          </cell>
          <cell r="AQ22">
            <v>43709</v>
          </cell>
          <cell r="AR22">
            <v>43738</v>
          </cell>
        </row>
        <row r="23">
          <cell r="AP23" t="str">
            <v>9071419 2511657 52265.88 GC SERVICES LIMITED PARTNERSHIP NJNG0120 43871</v>
          </cell>
          <cell r="AQ23">
            <v>43831</v>
          </cell>
          <cell r="AR23">
            <v>43861</v>
          </cell>
        </row>
        <row r="24">
          <cell r="AP24" t="str">
            <v>9045277 2490390 48474.15 GC SERVICES LIMITED PARTNERSHIP NJNG1119 43808</v>
          </cell>
          <cell r="AQ24">
            <v>43770</v>
          </cell>
          <cell r="AR24">
            <v>43799</v>
          </cell>
        </row>
        <row r="25">
          <cell r="AP25" t="str">
            <v>9095852 2535474 46267.11 GC SERVICES LIMITED PARTNERSHIP NJNG0320 43928</v>
          </cell>
          <cell r="AQ25">
            <v>43891</v>
          </cell>
          <cell r="AR25">
            <v>43921</v>
          </cell>
        </row>
        <row r="26">
          <cell r="AP26" t="str">
            <v>9086761 2527053 40873.57 GC SERVICES LIMITED PARTNERSHIP NJNG0220 43899</v>
          </cell>
          <cell r="AQ26">
            <v>43862</v>
          </cell>
          <cell r="AR26">
            <v>43890</v>
          </cell>
        </row>
        <row r="27">
          <cell r="AP27" t="str">
            <v>9009177 2450992 130000 JD POWER AND ASSOCIATES              V INV-US12380 43739</v>
          </cell>
          <cell r="AQ27">
            <v>43739</v>
          </cell>
          <cell r="AR27">
            <v>43739</v>
          </cell>
        </row>
        <row r="28">
          <cell r="AP28" t="str">
            <v>9009177 2450993 47981.26 JD POWER AND ASSOCIATES              V INV-US12378 43739</v>
          </cell>
          <cell r="AQ28">
            <v>43739</v>
          </cell>
          <cell r="AR28">
            <v>43739</v>
          </cell>
        </row>
        <row r="29">
          <cell r="AP29" t="str">
            <v>9017740 2457616 13734.83 K. MOOREA LLC D/B/A TRAFFIC PLAN 44020 43716</v>
          </cell>
          <cell r="AQ29">
            <v>43695</v>
          </cell>
          <cell r="AR29">
            <v>43701</v>
          </cell>
        </row>
        <row r="30">
          <cell r="AP30" t="str">
            <v>9118336 2552859 13383.57 K. MOOREA LLC D/B/A TRAFFIC PLAN 53141A 43972</v>
          </cell>
          <cell r="AQ30">
            <v>43940</v>
          </cell>
          <cell r="AR30">
            <v>43946</v>
          </cell>
        </row>
        <row r="31">
          <cell r="AP31" t="str">
            <v>9094844 2534698 12139.15 K. MOOREA LLC D/B/A TRAFFIC PLAN 50138 43895</v>
          </cell>
          <cell r="AQ31">
            <v>43863</v>
          </cell>
          <cell r="AR31">
            <v>43869</v>
          </cell>
        </row>
        <row r="32">
          <cell r="AP32" t="str">
            <v>9055574 2498149 10300.68 K. MOOREA LLC D/B/A TRAFFIC PLAN 46998A 43796</v>
          </cell>
          <cell r="AQ32">
            <v>43772</v>
          </cell>
          <cell r="AR32">
            <v>43778</v>
          </cell>
        </row>
        <row r="33">
          <cell r="AP33" t="str">
            <v>9095589 2534972 9659.82 K. MOOREA LLC D/B/A TRAFFIC PLAN 49891A 43885</v>
          </cell>
          <cell r="AQ33">
            <v>43856</v>
          </cell>
          <cell r="AR33">
            <v>43862</v>
          </cell>
        </row>
        <row r="34">
          <cell r="AP34" t="str">
            <v>9072036 2512398 34888.83 KUBRA DATA TRANSFER 149179 43861</v>
          </cell>
          <cell r="AQ34">
            <v>43831</v>
          </cell>
          <cell r="AR34">
            <v>43861</v>
          </cell>
        </row>
        <row r="35">
          <cell r="AP35" t="str">
            <v>9028505 2467685 33373.05 KUBRA DATA TRANSFER 145781 43769</v>
          </cell>
          <cell r="AQ35">
            <v>43739</v>
          </cell>
          <cell r="AR35">
            <v>43769</v>
          </cell>
        </row>
        <row r="36">
          <cell r="AP36" t="str">
            <v>9095852 2535449 33334.09 KUBRA DATA TRANSFER 151420 43921</v>
          </cell>
          <cell r="AQ36">
            <v>43891</v>
          </cell>
          <cell r="AR36">
            <v>43921</v>
          </cell>
        </row>
        <row r="37">
          <cell r="AP37" t="str">
            <v>9123887 2558067 33329.11 KUBRA DATA TRANSFER 153616 43982</v>
          </cell>
          <cell r="AQ37">
            <v>43952</v>
          </cell>
          <cell r="AR37">
            <v>43982</v>
          </cell>
        </row>
        <row r="38">
          <cell r="AP38" t="str">
            <v>9109925 2544774 33074.55 KUBRA DATA TRANSFER 152526 43951</v>
          </cell>
          <cell r="AQ38">
            <v>43922</v>
          </cell>
          <cell r="AR38">
            <v>43951</v>
          </cell>
        </row>
        <row r="39">
          <cell r="AP39" t="str">
            <v>9086221 2524288 32064.74 KUBRA DATA TRANSFER 150296 43890</v>
          </cell>
          <cell r="AQ39">
            <v>43862</v>
          </cell>
          <cell r="AR39">
            <v>43890</v>
          </cell>
        </row>
        <row r="40">
          <cell r="AP40" t="str">
            <v>9055553 2498150 31384.39 KUBRA DATA TRANSFER 148051 43830</v>
          </cell>
          <cell r="AQ40">
            <v>43800</v>
          </cell>
          <cell r="AR40">
            <v>43830</v>
          </cell>
        </row>
        <row r="41">
          <cell r="AP41" t="str">
            <v>9040162 2479470 30484.57 KUBRA DATA TRANSFER 146961 43799</v>
          </cell>
          <cell r="AQ41">
            <v>43770</v>
          </cell>
          <cell r="AR41">
            <v>43799</v>
          </cell>
        </row>
        <row r="42">
          <cell r="AP42" t="str">
            <v>9117171 2551778 42354.5 MCCARTER &amp; ENGLISH 8312833 43964</v>
          </cell>
          <cell r="AQ42">
            <v>43922</v>
          </cell>
          <cell r="AR42">
            <v>43951</v>
          </cell>
        </row>
        <row r="43">
          <cell r="AP43" t="str">
            <v>9111985 2547138 33666.5 MCCARTER &amp; ENGLISH 8308344 43936</v>
          </cell>
          <cell r="AQ43">
            <v>43891</v>
          </cell>
          <cell r="AR43">
            <v>43921</v>
          </cell>
        </row>
        <row r="44">
          <cell r="AP44" t="str">
            <v>9101567 2538539 32535 MCCARTER &amp; ENGLISH 8301648 43902</v>
          </cell>
          <cell r="AQ44">
            <v>43862</v>
          </cell>
          <cell r="AR44">
            <v>43890</v>
          </cell>
        </row>
        <row r="45">
          <cell r="AP45" t="str">
            <v>9129986 2561231 9967.5 MCCARTER &amp; ENGLISH 8318185 43993</v>
          </cell>
          <cell r="AQ45">
            <v>43952</v>
          </cell>
          <cell r="AR45">
            <v>43982</v>
          </cell>
        </row>
        <row r="46">
          <cell r="AP46" t="str">
            <v>9117171 2551779 8990.6 MCCARTER &amp; ENGLISH 8312831 43964</v>
          </cell>
          <cell r="AQ46">
            <v>43922</v>
          </cell>
          <cell r="AR46">
            <v>43951</v>
          </cell>
        </row>
        <row r="47">
          <cell r="AP47" t="str">
            <v>9020735 2459796 42474.35 MULCARE PIPELINE SOLUTIONS           V SOM-2290 43672</v>
          </cell>
          <cell r="AQ47">
            <v>43672</v>
          </cell>
          <cell r="AR47">
            <v>43672</v>
          </cell>
        </row>
        <row r="48">
          <cell r="AP48" t="str">
            <v>9030427 2471378 12695 MULCARE PIPELINE SOLUTIONS           V S-INVM0003705 43742</v>
          </cell>
          <cell r="AQ48">
            <v>43705</v>
          </cell>
          <cell r="AR48">
            <v>43705</v>
          </cell>
        </row>
        <row r="49">
          <cell r="AP49" t="str">
            <v>9030427 2471380 9225 MULCARE PIPELINE SOLUTIONS           V S-INVM0003706 43742</v>
          </cell>
          <cell r="AQ49">
            <v>43670</v>
          </cell>
          <cell r="AR49">
            <v>43670</v>
          </cell>
        </row>
        <row r="50">
          <cell r="AP50" t="str">
            <v>9091250 2531085 6285 MULCARE PIPELINE SOLUTIONS           V S-INVM0005918 43872</v>
          </cell>
          <cell r="AQ50">
            <v>43816</v>
          </cell>
          <cell r="AR50">
            <v>43817</v>
          </cell>
        </row>
        <row r="51">
          <cell r="AP51" t="str">
            <v>9024380 2465505 29494.48 ONE CALL CONCEPTS 9105449 43769</v>
          </cell>
          <cell r="AQ51">
            <v>43739</v>
          </cell>
          <cell r="AR51">
            <v>43769</v>
          </cell>
        </row>
        <row r="52">
          <cell r="AP52" t="str">
            <v>9125989 2558905 21318.38 ONE CALL CONCEPTS 0055448A 43982</v>
          </cell>
          <cell r="AQ52">
            <v>43952</v>
          </cell>
          <cell r="AR52">
            <v>43982</v>
          </cell>
        </row>
        <row r="53">
          <cell r="AP53" t="str">
            <v>9104870 2541763 21213.44 ONE CALL CONCEPTS 0035447 43921</v>
          </cell>
          <cell r="AQ53">
            <v>43891</v>
          </cell>
          <cell r="AR53">
            <v>43921</v>
          </cell>
        </row>
        <row r="54">
          <cell r="AP54" t="str">
            <v>9036553 2477784 20598.72 ONE CALL CONCEPTS 9115453 43799</v>
          </cell>
          <cell r="AQ54">
            <v>43770</v>
          </cell>
          <cell r="AR54">
            <v>43799</v>
          </cell>
        </row>
        <row r="55">
          <cell r="AP55" t="str">
            <v>9081813 2521575 19290.4 ONE CALL CONCEPTS 0025450 43890</v>
          </cell>
          <cell r="AQ55">
            <v>43862</v>
          </cell>
          <cell r="AR55">
            <v>43890</v>
          </cell>
        </row>
        <row r="56">
          <cell r="AP56" t="str">
            <v>9067877 2509803 17711.44 ONE CALL CONCEPTS 0015450 43861</v>
          </cell>
          <cell r="AQ56">
            <v>43831</v>
          </cell>
          <cell r="AR56">
            <v>43861</v>
          </cell>
        </row>
        <row r="57">
          <cell r="AP57" t="str">
            <v>9109288 2544041 17094 ONE CALL CONCEPTS 0045449 43951</v>
          </cell>
          <cell r="AQ57">
            <v>43922</v>
          </cell>
          <cell r="AR57">
            <v>43951</v>
          </cell>
        </row>
        <row r="58">
          <cell r="AP58" t="str">
            <v>9051979 2496163 15030.88 ONE CALL CONCEPTS 9125451 43830</v>
          </cell>
          <cell r="AQ58">
            <v>43800</v>
          </cell>
          <cell r="AR58">
            <v>43830</v>
          </cell>
        </row>
        <row r="59">
          <cell r="AP59" t="str">
            <v>9067877 2510297 21135.42 REGULUS GROUP LLC 0042309 43861</v>
          </cell>
          <cell r="AQ59">
            <v>43831</v>
          </cell>
          <cell r="AR59">
            <v>43861</v>
          </cell>
        </row>
        <row r="60">
          <cell r="AP60" t="str">
            <v>9094590 2533771 20348.07 REGULUS GROUP LLC 0042662 43921</v>
          </cell>
          <cell r="AQ60">
            <v>43891</v>
          </cell>
          <cell r="AR60">
            <v>43921</v>
          </cell>
        </row>
        <row r="61">
          <cell r="AP61" t="str">
            <v>9108463 2543715 19419.88 REGULUS GROUP LLC 0042835 43951</v>
          </cell>
          <cell r="AQ61">
            <v>43922</v>
          </cell>
          <cell r="AR61">
            <v>43951</v>
          </cell>
        </row>
        <row r="62">
          <cell r="AP62" t="str">
            <v>9121394 2554228 19236.71 REGULUS GROUP LLC 0043009 43982</v>
          </cell>
          <cell r="AQ62">
            <v>43952</v>
          </cell>
          <cell r="AR62">
            <v>43982</v>
          </cell>
        </row>
        <row r="63">
          <cell r="AP63" t="str">
            <v>9081217 2521284 18881.82 REGULUS GROUP LLC 0042484 43890</v>
          </cell>
          <cell r="AQ63">
            <v>43862</v>
          </cell>
          <cell r="AR63">
            <v>43890</v>
          </cell>
        </row>
        <row r="64">
          <cell r="AP64" t="str">
            <v>9070177 2510936 11148.71 REGULUS GROUP LLC S0183629 43861</v>
          </cell>
          <cell r="AQ64">
            <v>43831</v>
          </cell>
          <cell r="AR64">
            <v>43861</v>
          </cell>
        </row>
        <row r="65">
          <cell r="AP65" t="str">
            <v>9084010 2522393 9358.68 REGULUS GROUP LLC S0183906 43890</v>
          </cell>
          <cell r="AQ65">
            <v>43862</v>
          </cell>
          <cell r="AR65">
            <v>43890</v>
          </cell>
        </row>
        <row r="66">
          <cell r="AP66" t="str">
            <v>9094844 2534696 9155.94 REGULUS GROUP LLC S0184175 43921</v>
          </cell>
          <cell r="AQ66">
            <v>43891</v>
          </cell>
          <cell r="AR66">
            <v>43921</v>
          </cell>
        </row>
        <row r="67">
          <cell r="AP67" t="str">
            <v>9074336 2515311 8692.56 REGULUS GROUP LLC A7974PS-IN 43858</v>
          </cell>
          <cell r="AQ67">
            <v>43831</v>
          </cell>
          <cell r="AR67">
            <v>43861</v>
          </cell>
        </row>
        <row r="68">
          <cell r="AP68" t="str">
            <v>9040059 2479431 14810.2 SCHOLES ELECTRIC AND COMMUNICATIONS   P IV89180 43784</v>
          </cell>
          <cell r="AQ68">
            <v>43770</v>
          </cell>
          <cell r="AR68">
            <v>43777</v>
          </cell>
        </row>
        <row r="69">
          <cell r="AP69" t="str">
            <v>9040059 2479435 14383.55 SCHOLES ELECTRIC AND COMMUNICATIONS   P IV89181 43784</v>
          </cell>
          <cell r="AQ69">
            <v>43770</v>
          </cell>
          <cell r="AR69">
            <v>43777</v>
          </cell>
        </row>
        <row r="70">
          <cell r="AP70" t="str">
            <v>9030924 2471430 12999.88 SCHOLES ELECTRIC AND COMMUNICATIONS   P IV88797 43738</v>
          </cell>
          <cell r="AQ70">
            <v>43724</v>
          </cell>
          <cell r="AR70">
            <v>43731</v>
          </cell>
        </row>
        <row r="71">
          <cell r="AP71" t="str">
            <v>9008244 2449254 12076.91 SCHOLES ELECTRIC AND COMMUNICATIONS   P IV88720 43731</v>
          </cell>
          <cell r="AQ71">
            <v>43717</v>
          </cell>
          <cell r="AR71">
            <v>43724</v>
          </cell>
        </row>
        <row r="72">
          <cell r="AP72" t="str">
            <v>9046542 2491105 11868.39 SCHOLES ELECTRIC AND COMMUNICATIONS   P IV89440 43809</v>
          </cell>
          <cell r="AQ72">
            <v>43795</v>
          </cell>
          <cell r="AR72">
            <v>43802</v>
          </cell>
        </row>
        <row r="73">
          <cell r="AP73" t="str">
            <v>9034143 2473427 1324.1 UNIFIRST CORPORATION (Croydon) 073 8015842 43789</v>
          </cell>
          <cell r="AQ73">
            <v>43789</v>
          </cell>
          <cell r="AR73">
            <v>43789</v>
          </cell>
        </row>
        <row r="74">
          <cell r="AP74" t="str">
            <v>9039045 2478942 1297.58 UNIFIRST CORPORATION (Croydon) 073 7989747 43731</v>
          </cell>
          <cell r="AQ74">
            <v>43731</v>
          </cell>
          <cell r="AR74">
            <v>43731</v>
          </cell>
        </row>
        <row r="75">
          <cell r="AP75" t="str">
            <v>9077777 2516961 1229.61 UNIFIRST CORPORATION (Croydon) 073 8055730 43880</v>
          </cell>
          <cell r="AQ75">
            <v>43880</v>
          </cell>
          <cell r="AR75">
            <v>43880</v>
          </cell>
        </row>
        <row r="76">
          <cell r="AP76" t="str">
            <v>9062372 2503379 984.26 UNIFIRST CORPORATION (Croydon) 073 8043465 43852</v>
          </cell>
          <cell r="AQ76">
            <v>43852</v>
          </cell>
          <cell r="AR76">
            <v>43852</v>
          </cell>
        </row>
        <row r="77">
          <cell r="AP77" t="str">
            <v>9070177 2510935 974.85 UNIFIRST CORPORATION (Croydon) 073 8049627 43866</v>
          </cell>
          <cell r="AQ77">
            <v>43866</v>
          </cell>
          <cell r="AR77">
            <v>43866</v>
          </cell>
        </row>
        <row r="78">
          <cell r="AP78" t="str">
            <v>9099330 2537894 42299.16 VERIZON WIRELESS                      U 9852321808 43931</v>
          </cell>
          <cell r="AQ78">
            <v>43901</v>
          </cell>
          <cell r="AR78">
            <v>43931</v>
          </cell>
        </row>
        <row r="79">
          <cell r="AP79" t="str">
            <v>9114345 2548952 41997.69 VERIZON WIRELESS                      U 9854378922 43961</v>
          </cell>
          <cell r="AQ79">
            <v>43932</v>
          </cell>
          <cell r="AR79">
            <v>43961</v>
          </cell>
        </row>
        <row r="80">
          <cell r="AP80" t="str">
            <v>9126487 2559102 41753.99 VERIZON WIRELESS                      U 9856422314 43992</v>
          </cell>
          <cell r="AQ80">
            <v>43962</v>
          </cell>
          <cell r="AR80">
            <v>43992</v>
          </cell>
        </row>
        <row r="81">
          <cell r="AP81" t="str">
            <v>9074636 2515371 41077.72 VERIZON WIRELESS                      U 9848145566 43871</v>
          </cell>
          <cell r="AQ81">
            <v>43841</v>
          </cell>
          <cell r="AR81">
            <v>43871</v>
          </cell>
        </row>
        <row r="82">
          <cell r="AP82" t="str">
            <v>9059942 2502270 41012.97 VERIZON WIRELESS                      U 9846075514 43840</v>
          </cell>
          <cell r="AQ82">
            <v>43810</v>
          </cell>
          <cell r="AR82">
            <v>43840</v>
          </cell>
        </row>
        <row r="83">
          <cell r="AP83" t="str">
            <v>9019601 2458749 40381.25 VERIZON WIRELESS                      U 9839882421 43748</v>
          </cell>
          <cell r="AQ83">
            <v>43719</v>
          </cell>
          <cell r="AR83">
            <v>43748</v>
          </cell>
        </row>
      </sheetData>
      <sheetData sheetId="5">
        <row r="2">
          <cell r="CE2" t="str">
            <v>8003 059 17 15 3120028444 47439.75 A T &amp; T 3120028444 08/01/2020</v>
          </cell>
          <cell r="CF2">
            <v>44044</v>
          </cell>
          <cell r="CG2">
            <v>44074</v>
          </cell>
        </row>
        <row r="3">
          <cell r="CE3" t="str">
            <v>8003 059 17 15 3120629614 43639.37 A T &amp; T 3120629614 09/01/2020</v>
          </cell>
          <cell r="CF3">
            <v>44075</v>
          </cell>
          <cell r="CG3">
            <v>44104</v>
          </cell>
        </row>
        <row r="4">
          <cell r="CE4" t="str">
            <v>141551U 3119232209 33793.52 A T &amp; T 3119232209 07/01/2020</v>
          </cell>
          <cell r="CF4">
            <v>44013</v>
          </cell>
          <cell r="CG4">
            <v>44043</v>
          </cell>
        </row>
        <row r="5">
          <cell r="CE5" t="str">
            <v>141551U 3119232209 0 A T &amp; T 3119232209 07/01/2020</v>
          </cell>
          <cell r="CF5">
            <v>44013</v>
          </cell>
          <cell r="CG5">
            <v>44043</v>
          </cell>
        </row>
        <row r="6">
          <cell r="CE6" t="str">
            <v>141551U 3119232209 0 A T &amp; T 3119232209 07/01/2020</v>
          </cell>
          <cell r="CF6">
            <v>44013</v>
          </cell>
          <cell r="CG6">
            <v>44043</v>
          </cell>
        </row>
        <row r="7">
          <cell r="CE7" t="str">
            <v>831 000 7418 67 9322846506 13415.32 A T &amp; T 9322846506 09/01/2020</v>
          </cell>
          <cell r="CF7">
            <v>44075</v>
          </cell>
          <cell r="CG7">
            <v>44104</v>
          </cell>
        </row>
        <row r="8">
          <cell r="CE8" t="str">
            <v>831 000 7418 67 1827735502 13415.32 A T &amp; T 1827735502 08/01/2020</v>
          </cell>
          <cell r="CF8">
            <v>44044</v>
          </cell>
          <cell r="CG8">
            <v>44074</v>
          </cell>
        </row>
        <row r="9">
          <cell r="CE9" t="str">
            <v>831 000 7418 67 8766116509 13415.32 A T &amp; T 8766116509 07/24/2020</v>
          </cell>
          <cell r="CF9">
            <v>44013</v>
          </cell>
          <cell r="CG9">
            <v>44043</v>
          </cell>
        </row>
        <row r="10">
          <cell r="CE10" t="str">
            <v>1462833V IN37773 152400 ARCOS LLC IN37773 08/22/2020</v>
          </cell>
          <cell r="CF10">
            <v>44050</v>
          </cell>
          <cell r="CG10">
            <v>44414</v>
          </cell>
        </row>
        <row r="11">
          <cell r="CE11" t="str">
            <v>1462833V IN37527 8092 ARCOS LLC IN37527 06/26/2020</v>
          </cell>
          <cell r="CF11">
            <v>44013</v>
          </cell>
          <cell r="CG11">
            <v>44408</v>
          </cell>
        </row>
        <row r="12">
          <cell r="CE12" t="str">
            <v>1462833V IN37582 282.84 ARCOS LLC IN37582 07/01/2020</v>
          </cell>
          <cell r="CF12">
            <v>43983</v>
          </cell>
          <cell r="CG12">
            <v>44012</v>
          </cell>
        </row>
        <row r="13">
          <cell r="CE13" t="str">
            <v>895245V 08142020 100000 CITIBANK CMRS/PITNEY BOWES 08142020 08/14/2020</v>
          </cell>
          <cell r="CF13">
            <v>44058</v>
          </cell>
          <cell r="CG13">
            <v>44074</v>
          </cell>
        </row>
        <row r="14">
          <cell r="CE14" t="str">
            <v>895245V 08032020 100000 CITIBANK CMRS/PITNEY BOWES 08032020 08/03/2020</v>
          </cell>
          <cell r="CF14">
            <v>44044</v>
          </cell>
          <cell r="CG14">
            <v>44058</v>
          </cell>
        </row>
        <row r="15">
          <cell r="CE15" t="str">
            <v>895245V 07172020 100000 CITIBANK CMRS/PITNEY BOWES 07172020 07/17/2020</v>
          </cell>
          <cell r="CF15">
            <v>44027</v>
          </cell>
          <cell r="CG15">
            <v>44043</v>
          </cell>
        </row>
        <row r="16">
          <cell r="CE16" t="str">
            <v>895245V 09112020 4206 CITIBANK CMRS/PITNEY BOWES 09112020 09/11/2020</v>
          </cell>
          <cell r="CF16">
            <v>44089</v>
          </cell>
          <cell r="CG16">
            <v>44104</v>
          </cell>
        </row>
        <row r="17">
          <cell r="CE17" t="str">
            <v>895245V 07312020 3766 CITIBANK CMRS/PITNEY BOWES 07312020 07/31/2020</v>
          </cell>
          <cell r="CF17">
            <v>44044</v>
          </cell>
          <cell r="CG17">
            <v>44058</v>
          </cell>
        </row>
        <row r="18">
          <cell r="CE18" t="str">
            <v>1475311V IE494918 1133.65 CONVERGEONE INC IE494918 06/08/2020</v>
          </cell>
          <cell r="CF18">
            <v>43952</v>
          </cell>
          <cell r="CG18">
            <v>44681</v>
          </cell>
        </row>
        <row r="19">
          <cell r="CE19" t="str">
            <v>1475311V IE494918 156526.14 CONVERGEONE INC IE494918 06/08/2020</v>
          </cell>
          <cell r="CF19">
            <v>43952</v>
          </cell>
          <cell r="CG19">
            <v>44681</v>
          </cell>
        </row>
        <row r="20">
          <cell r="CE20" t="str">
            <v>1092023V PSI-ETG3145 3255 ESSEX TECHNOLOGY GROUP, INC. PSI-ETG3145 06/30/2020</v>
          </cell>
          <cell r="CF20">
            <v>44002</v>
          </cell>
          <cell r="CG20">
            <v>44008</v>
          </cell>
        </row>
        <row r="21">
          <cell r="CE21" t="str">
            <v>1092023V PSI-ETG2539 2310 ESSEX TECHNOLOGY GROUP, INC. PSI-ETG2539 03/31/2020</v>
          </cell>
          <cell r="CF21">
            <v>43891</v>
          </cell>
          <cell r="CG21">
            <v>43905</v>
          </cell>
        </row>
        <row r="22">
          <cell r="CE22" t="str">
            <v>1420811V NJNG0620c 59895.43 GC SERVICES LIMITED PARTNERSHIP NJNG0620c 07/08/2020</v>
          </cell>
          <cell r="CF22">
            <v>43983</v>
          </cell>
          <cell r="CG22">
            <v>44012</v>
          </cell>
        </row>
        <row r="23">
          <cell r="CE23" t="str">
            <v>1420811V NJNG0620c 0 GC SERVICES LIMITED PARTNERSHIP NJNG0620c 07/08/2020</v>
          </cell>
          <cell r="CF23">
            <v>43983</v>
          </cell>
          <cell r="CG23">
            <v>44012</v>
          </cell>
        </row>
        <row r="24">
          <cell r="CE24" t="str">
            <v>1420811V NJNG0620c 0 GC SERVICES LIMITED PARTNERSHIP NJNG0620c 07/08/2020</v>
          </cell>
          <cell r="CF24">
            <v>43983</v>
          </cell>
          <cell r="CG24">
            <v>44012</v>
          </cell>
        </row>
        <row r="25">
          <cell r="CE25" t="str">
            <v>1420811V NJNG0620c 0 GC SERVICES LIMITED PARTNERSHIP NJNG0620c 07/08/2020</v>
          </cell>
          <cell r="CF25">
            <v>43983</v>
          </cell>
          <cell r="CG25">
            <v>44012</v>
          </cell>
        </row>
        <row r="26">
          <cell r="CE26" t="str">
            <v>1420811V NJNG0620c 0 GC SERVICES LIMITED PARTNERSHIP NJNG0620c 07/08/2020</v>
          </cell>
          <cell r="CF26">
            <v>43983</v>
          </cell>
          <cell r="CG26">
            <v>44012</v>
          </cell>
        </row>
        <row r="27">
          <cell r="CE27" t="str">
            <v>100105P 05620655-130853081420 10394.3 GRAY SUPPLY CO 05620655-130853081420 08/15/2020</v>
          </cell>
          <cell r="CF27">
            <v>44013</v>
          </cell>
          <cell r="CG27">
            <v>44074</v>
          </cell>
        </row>
        <row r="28">
          <cell r="CE28" t="str">
            <v>100105P 05620655-130853081420 19204.23 GRAY SUPPLY CO 05620655-130853081420 08/15/2020</v>
          </cell>
          <cell r="CF28">
            <v>44013</v>
          </cell>
          <cell r="CG28">
            <v>44074</v>
          </cell>
        </row>
        <row r="29">
          <cell r="CE29" t="str">
            <v>100105P 05620655-130853081420 578.45 GRAY SUPPLY CO 05620655-130853081420 08/15/2020</v>
          </cell>
          <cell r="CF29">
            <v>44013</v>
          </cell>
          <cell r="CG29">
            <v>44074</v>
          </cell>
        </row>
        <row r="30">
          <cell r="CE30" t="str">
            <v>100105P 05675621-101825082620 22747.5 GRAY SUPPLY CO 05675621-101825082620 08/30/2020</v>
          </cell>
          <cell r="CF30">
            <v>44044</v>
          </cell>
          <cell r="CG30">
            <v>44074</v>
          </cell>
        </row>
        <row r="31">
          <cell r="CE31" t="str">
            <v>100105P 05675621-101825082620 0 GRAY SUPPLY CO 05675621-101825082620 08/30/2020</v>
          </cell>
          <cell r="CF31">
            <v>44044</v>
          </cell>
          <cell r="CG31">
            <v>44074</v>
          </cell>
        </row>
        <row r="32">
          <cell r="CE32" t="str">
            <v>100105P 05675621-143855082720 18562.5 GRAY SUPPLY CO 05675621-143855082720 08/30/2020</v>
          </cell>
          <cell r="CF32">
            <v>44044</v>
          </cell>
          <cell r="CG32">
            <v>44074</v>
          </cell>
        </row>
        <row r="33">
          <cell r="CE33" t="str">
            <v>100105P 05675621-143855082720 0 GRAY SUPPLY CO 05675621-143855082720 08/30/2020</v>
          </cell>
          <cell r="CF33">
            <v>44044</v>
          </cell>
          <cell r="CG33">
            <v>44074</v>
          </cell>
        </row>
        <row r="34">
          <cell r="CE34" t="str">
            <v>100105P 05675621-150300092520 14560 GRAY SUPPLY CO 05675621-150300092520 09/30/2020</v>
          </cell>
          <cell r="CF34">
            <v>44075</v>
          </cell>
          <cell r="CG34">
            <v>44104</v>
          </cell>
        </row>
        <row r="35">
          <cell r="CE35" t="str">
            <v>100105P 05675621-150300092520 0 GRAY SUPPLY CO 05675621-150300092520 09/30/2020</v>
          </cell>
          <cell r="CF35">
            <v>44075</v>
          </cell>
          <cell r="CG35">
            <v>44104</v>
          </cell>
        </row>
        <row r="36">
          <cell r="CE36" t="str">
            <v>100105P 05620655-112054092520 13419.82 GRAY SUPPLY CO 05620655-112054092520 09/30/2020</v>
          </cell>
          <cell r="CF36">
            <v>44075</v>
          </cell>
          <cell r="CG36">
            <v>44104</v>
          </cell>
        </row>
        <row r="37">
          <cell r="CE37" t="str">
            <v>100131P 05695673-100314091120 1312 J F KIELY CONSTRUCTION CO 05695673-100314091120 09/15/2020</v>
          </cell>
          <cell r="CF37">
            <v>44064</v>
          </cell>
          <cell r="CG37">
            <v>44074</v>
          </cell>
        </row>
        <row r="38">
          <cell r="CE38" t="str">
            <v>100131P 05695673-100314091120 0 J F KIELY CONSTRUCTION CO 05695673-100314091120 09/15/2020</v>
          </cell>
          <cell r="CF38">
            <v>44064</v>
          </cell>
          <cell r="CG38">
            <v>44074</v>
          </cell>
        </row>
        <row r="39">
          <cell r="CE39" t="str">
            <v>100131P 05695673-100314091120 4080 J F KIELY CONSTRUCTION CO 05695673-100314091120 09/15/2020</v>
          </cell>
          <cell r="CF39">
            <v>44064</v>
          </cell>
          <cell r="CG39">
            <v>44074</v>
          </cell>
        </row>
        <row r="40">
          <cell r="CE40" t="str">
            <v>100131P 05695673-100314091120 0 J F KIELY CONSTRUCTION CO 05695673-100314091120 09/15/2020</v>
          </cell>
          <cell r="CF40">
            <v>44064</v>
          </cell>
          <cell r="CG40">
            <v>44074</v>
          </cell>
        </row>
        <row r="41">
          <cell r="CE41" t="str">
            <v>100131P 05695673-100314091120 4080 J F KIELY CONSTRUCTION CO 05695673-100314091120 09/15/2020</v>
          </cell>
          <cell r="CF41">
            <v>44064</v>
          </cell>
          <cell r="CG41">
            <v>44074</v>
          </cell>
        </row>
        <row r="42">
          <cell r="CE42" t="str">
            <v>100131P 05695673-100314091120 0 J F KIELY CONSTRUCTION CO 05695673-100314091120 09/15/2020</v>
          </cell>
          <cell r="CF42">
            <v>44064</v>
          </cell>
          <cell r="CG42">
            <v>44074</v>
          </cell>
        </row>
        <row r="43">
          <cell r="CE43" t="str">
            <v>100131P 05695673-100314091120 4080 J F KIELY CONSTRUCTION CO 05695673-100314091120 09/15/2020</v>
          </cell>
          <cell r="CF43">
            <v>44064</v>
          </cell>
          <cell r="CG43">
            <v>44074</v>
          </cell>
        </row>
        <row r="44">
          <cell r="CE44" t="str">
            <v>100131P 05695673-140907092520 0 J F KIELY CONSTRUCTION CO 05695673-140907092520 09/30/2020</v>
          </cell>
          <cell r="CF44">
            <v>44075</v>
          </cell>
          <cell r="CG44">
            <v>44104</v>
          </cell>
        </row>
        <row r="45">
          <cell r="CE45" t="str">
            <v>100131P 05695673-140907092520 4080 J F KIELY CONSTRUCTION CO 05695673-140907092520 09/30/2020</v>
          </cell>
          <cell r="CF45">
            <v>44075</v>
          </cell>
          <cell r="CG45">
            <v>44104</v>
          </cell>
        </row>
        <row r="46">
          <cell r="CE46" t="str">
            <v>100131P 05695673-140907092520 0 J F KIELY CONSTRUCTION CO 05695673-140907092520 09/30/2020</v>
          </cell>
          <cell r="CF46">
            <v>44075</v>
          </cell>
          <cell r="CG46">
            <v>44104</v>
          </cell>
        </row>
        <row r="47">
          <cell r="CE47" t="str">
            <v>100 115 390 849 95696026225 16658.9 JCP&amp;L 95696026225 06/30/2020</v>
          </cell>
          <cell r="CF47">
            <v>43974</v>
          </cell>
          <cell r="CG47">
            <v>44005</v>
          </cell>
        </row>
        <row r="48">
          <cell r="CE48" t="str">
            <v>100 115 390 849 95057869178 16130.34 JCP&amp;L 95057869178 08/27/2020</v>
          </cell>
          <cell r="CF48">
            <v>44035</v>
          </cell>
          <cell r="CG48">
            <v>44064</v>
          </cell>
        </row>
        <row r="49">
          <cell r="CE49" t="str">
            <v>100 115 390 849 100 115 390 849 15884.62 JCP&amp;L 100 115 390 849 07/30/2020</v>
          </cell>
          <cell r="CF49">
            <v>44006</v>
          </cell>
          <cell r="CG49">
            <v>44034</v>
          </cell>
        </row>
        <row r="50">
          <cell r="CE50" t="str">
            <v>100 097 914 046 95097583494 11879.06 JCP&amp;L 95097583494 07/06/2020</v>
          </cell>
          <cell r="CF50">
            <v>43983</v>
          </cell>
          <cell r="CG50">
            <v>44000</v>
          </cell>
        </row>
        <row r="51">
          <cell r="CE51" t="str">
            <v>100 097 914 046 95097583493 7637.04 JCP&amp;L 95097583493 07/06/2020</v>
          </cell>
          <cell r="CF51">
            <v>43971</v>
          </cell>
          <cell r="CG51">
            <v>43982</v>
          </cell>
        </row>
        <row r="52">
          <cell r="CE52" t="str">
            <v>100 089 839 201 95844744663 6593.61 JCP&amp;L 95844744663 08/11/2020</v>
          </cell>
          <cell r="CF52">
            <v>44020</v>
          </cell>
          <cell r="CG52">
            <v>44048</v>
          </cell>
        </row>
        <row r="53">
          <cell r="CE53" t="str">
            <v>100 089 839 201 95037858685 6174.71 JCP&amp;L 95037858685 07/10/2020</v>
          </cell>
          <cell r="CF53">
            <v>43988</v>
          </cell>
          <cell r="CG53">
            <v>44019</v>
          </cell>
        </row>
        <row r="54">
          <cell r="CE54" t="str">
            <v>100 089 839 201 95067855214 5732.64 JCP&amp;L 95067855214 09/10/2020</v>
          </cell>
          <cell r="CF54">
            <v>44049</v>
          </cell>
          <cell r="CG54">
            <v>44077</v>
          </cell>
        </row>
        <row r="55">
          <cell r="CE55" t="str">
            <v>100 089 849 556 95805729258 2611.36 JCP&amp;L 95805729258 07/17/2020</v>
          </cell>
          <cell r="CF55">
            <v>43995</v>
          </cell>
          <cell r="CG55">
            <v>44026</v>
          </cell>
        </row>
        <row r="56">
          <cell r="CE56" t="str">
            <v>100 089 849 556 95874480374 2611 JCP&amp;L 95874480374 08/17/2020</v>
          </cell>
          <cell r="CF56">
            <v>44027</v>
          </cell>
          <cell r="CG56">
            <v>44055</v>
          </cell>
        </row>
        <row r="57">
          <cell r="CE57" t="str">
            <v>1331970P 55791B 503.46 K. MOOREA LLC D/B/A TRAFFIC PLAN 55791B 07/15/2020</v>
          </cell>
          <cell r="CF57">
            <v>44003</v>
          </cell>
          <cell r="CG57">
            <v>44009</v>
          </cell>
        </row>
        <row r="58">
          <cell r="CE58" t="str">
            <v>1331970P 55791B 290.99 K. MOOREA LLC D/B/A TRAFFIC PLAN 55791B 07/15/2020</v>
          </cell>
          <cell r="CF58">
            <v>44003</v>
          </cell>
          <cell r="CG58">
            <v>44009</v>
          </cell>
        </row>
        <row r="59">
          <cell r="CE59" t="str">
            <v>1331970P 55791B 255.6 K. MOOREA LLC D/B/A TRAFFIC PLAN 55791B 07/15/2020</v>
          </cell>
          <cell r="CF59">
            <v>44003</v>
          </cell>
          <cell r="CG59">
            <v>44009</v>
          </cell>
        </row>
        <row r="60">
          <cell r="CE60" t="str">
            <v>1331970P 55791B 72.75 K. MOOREA LLC D/B/A TRAFFIC PLAN 55791B 07/15/2020</v>
          </cell>
          <cell r="CF60">
            <v>44003</v>
          </cell>
          <cell r="CG60">
            <v>44009</v>
          </cell>
        </row>
        <row r="61">
          <cell r="CE61" t="str">
            <v>1331970P 55791B 377.94 K. MOOREA LLC D/B/A TRAFFIC PLAN 55791B 07/15/2020</v>
          </cell>
          <cell r="CF61">
            <v>44003</v>
          </cell>
          <cell r="CG61">
            <v>44009</v>
          </cell>
        </row>
        <row r="62">
          <cell r="CE62" t="str">
            <v>1331970P 55791B 218.24 K. MOOREA LLC D/B/A TRAFFIC PLAN 55791B 07/15/2020</v>
          </cell>
          <cell r="CF62">
            <v>44003</v>
          </cell>
          <cell r="CG62">
            <v>44009</v>
          </cell>
        </row>
        <row r="63">
          <cell r="CE63" t="str">
            <v>1331970P 55791B 1027.95 K. MOOREA LLC D/B/A TRAFFIC PLAN 55791B 07/15/2020</v>
          </cell>
          <cell r="CF63">
            <v>44003</v>
          </cell>
          <cell r="CG63">
            <v>44009</v>
          </cell>
        </row>
        <row r="64">
          <cell r="CE64" t="str">
            <v>1331970P 55791B 216.96 K. MOOREA LLC D/B/A TRAFFIC PLAN 55791B 07/15/2020</v>
          </cell>
          <cell r="CF64">
            <v>44003</v>
          </cell>
          <cell r="CG64">
            <v>44009</v>
          </cell>
        </row>
        <row r="65">
          <cell r="CE65" t="str">
            <v>1331970P 55791B 844.58 K. MOOREA LLC D/B/A TRAFFIC PLAN 55791B 07/15/2020</v>
          </cell>
          <cell r="CF65">
            <v>44003</v>
          </cell>
          <cell r="CG65">
            <v>44009</v>
          </cell>
        </row>
        <row r="66">
          <cell r="CE66" t="str">
            <v>1331970P 55791B 290.99 K. MOOREA LLC D/B/A TRAFFIC PLAN 55791B 07/15/2020</v>
          </cell>
          <cell r="CF66">
            <v>44003</v>
          </cell>
          <cell r="CG66">
            <v>44009</v>
          </cell>
        </row>
        <row r="67">
          <cell r="CE67" t="str">
            <v>1236476V 155841 34994.35 KUBRA DATA TRANSFER 155841 07/31/2020</v>
          </cell>
          <cell r="CF67">
            <v>44013</v>
          </cell>
          <cell r="CG67">
            <v>44043</v>
          </cell>
        </row>
        <row r="68">
          <cell r="CE68" t="str">
            <v>1236476V 155841 0 KUBRA DATA TRANSFER 155841 07/31/2020</v>
          </cell>
          <cell r="CF68">
            <v>44013</v>
          </cell>
          <cell r="CG68">
            <v>44043</v>
          </cell>
        </row>
        <row r="69">
          <cell r="CE69" t="str">
            <v>1236476V 155841 0 KUBRA DATA TRANSFER 155841 07/31/2020</v>
          </cell>
          <cell r="CF69">
            <v>44013</v>
          </cell>
          <cell r="CG69">
            <v>44043</v>
          </cell>
        </row>
        <row r="70">
          <cell r="CE70" t="str">
            <v>1236476V 155841 0 KUBRA DATA TRANSFER 155841 07/31/2020</v>
          </cell>
          <cell r="CF70">
            <v>44013</v>
          </cell>
          <cell r="CG70">
            <v>44043</v>
          </cell>
        </row>
        <row r="71">
          <cell r="CE71" t="str">
            <v>1236476V 155841 0 KUBRA DATA TRANSFER 155841 07/31/2020</v>
          </cell>
          <cell r="CF71">
            <v>44013</v>
          </cell>
          <cell r="CG71">
            <v>44043</v>
          </cell>
        </row>
        <row r="72">
          <cell r="CE72" t="str">
            <v>1236476V 155841 9154.42 KUBRA DATA TRANSFER 155841 07/31/2020</v>
          </cell>
          <cell r="CF72">
            <v>44013</v>
          </cell>
          <cell r="CG72">
            <v>44043</v>
          </cell>
        </row>
        <row r="73">
          <cell r="CE73" t="str">
            <v>1236476V 155841 0 KUBRA DATA TRANSFER 155841 07/31/2020</v>
          </cell>
          <cell r="CF73">
            <v>44013</v>
          </cell>
          <cell r="CG73">
            <v>44043</v>
          </cell>
        </row>
        <row r="74">
          <cell r="CE74" t="str">
            <v>1236476V 155841 0 KUBRA DATA TRANSFER 155841 07/31/2020</v>
          </cell>
          <cell r="CF74">
            <v>44013</v>
          </cell>
          <cell r="CG74">
            <v>44043</v>
          </cell>
        </row>
        <row r="75">
          <cell r="CE75" t="str">
            <v>1236476V 154751 33489.57 KUBRA DATA TRANSFER 154751 06/30/2020</v>
          </cell>
          <cell r="CF75">
            <v>43983</v>
          </cell>
          <cell r="CG75">
            <v>44012</v>
          </cell>
        </row>
        <row r="76">
          <cell r="CE76" t="str">
            <v>1236476V 154751 9422.58 KUBRA DATA TRANSFER 154751 06/30/2020</v>
          </cell>
          <cell r="CF76">
            <v>43983</v>
          </cell>
          <cell r="CG76">
            <v>44012</v>
          </cell>
        </row>
        <row r="77">
          <cell r="CE77" t="str">
            <v>1316804V 8324543 19001.16 MCCARTER &amp; ENGLISH 8324543 07/14/2020</v>
          </cell>
          <cell r="CF77">
            <v>43983</v>
          </cell>
          <cell r="CG77">
            <v>44012</v>
          </cell>
        </row>
        <row r="78">
          <cell r="CE78" t="str">
            <v>1316804V 8329570 18348 MCCARTER &amp; ENGLISH 8329570 08/12/2020</v>
          </cell>
          <cell r="CF78">
            <v>44013</v>
          </cell>
          <cell r="CG78">
            <v>44043</v>
          </cell>
        </row>
        <row r="79">
          <cell r="CE79" t="str">
            <v>1316804V 8324541 15901 MCCARTER &amp; ENGLISH 8324541 07/14/2020</v>
          </cell>
          <cell r="CF79">
            <v>43983</v>
          </cell>
          <cell r="CG79">
            <v>44012</v>
          </cell>
        </row>
        <row r="80">
          <cell r="CE80" t="str">
            <v>1316804V 8329567 15725 MCCARTER &amp; ENGLISH 8329567 08/12/2020</v>
          </cell>
          <cell r="CF80">
            <v>44013</v>
          </cell>
          <cell r="CG80">
            <v>44043</v>
          </cell>
        </row>
        <row r="81">
          <cell r="CE81" t="str">
            <v>999665P 9899162327 124670 MICROSOFT LICENSING GP 9899162327 06/28/2020</v>
          </cell>
          <cell r="CF81">
            <v>44010</v>
          </cell>
          <cell r="CG81">
            <v>44374</v>
          </cell>
        </row>
        <row r="82">
          <cell r="CE82" t="str">
            <v>620200V S-INVM0009906 17280.26 MULCARE PIPELINE SOLUTIONS S-INVM0009906 06/26/2020</v>
          </cell>
          <cell r="CF82">
            <v>44008</v>
          </cell>
          <cell r="CG82">
            <v>44038</v>
          </cell>
        </row>
        <row r="83">
          <cell r="CE83" t="str">
            <v>620200V S-INVM0009906 135.67 MULCARE PIPELINE SOLUTIONS S-INVM0009906 06/26/2020</v>
          </cell>
          <cell r="CF83">
            <v>44008</v>
          </cell>
          <cell r="CG83">
            <v>44038</v>
          </cell>
        </row>
        <row r="84">
          <cell r="CE84" t="str">
            <v>620200V S-INVM0010878 43.69 MULCARE PIPELINE SOLUTIONS S-INVM0010878 08/19/2020</v>
          </cell>
          <cell r="CF84">
            <v>44061</v>
          </cell>
          <cell r="CG84">
            <v>44091</v>
          </cell>
        </row>
        <row r="85">
          <cell r="CE85" t="str">
            <v>1239952V 0075448 25564.05 ONE CALL CONCEPTS 0075448 07/31/2020</v>
          </cell>
          <cell r="CF85">
            <v>44013</v>
          </cell>
          <cell r="CG85">
            <v>44043</v>
          </cell>
        </row>
        <row r="86">
          <cell r="CE86" t="str">
            <v>1239952V 0065448 24282.77 ONE CALL CONCEPTS 0065448 06/30/2020</v>
          </cell>
          <cell r="CF86">
            <v>43983</v>
          </cell>
          <cell r="CG86">
            <v>44012</v>
          </cell>
        </row>
        <row r="87">
          <cell r="CE87" t="str">
            <v>1239952V 0085448 23154.5 ONE CALL CONCEPTS 0085448 08/31/2020</v>
          </cell>
          <cell r="CF87">
            <v>44044</v>
          </cell>
          <cell r="CG87">
            <v>44074</v>
          </cell>
        </row>
        <row r="88">
          <cell r="CE88" t="str">
            <v>1657818V 0043172 22115.73 REGULUS GROUP LLC 0043172 06/30/2020</v>
          </cell>
          <cell r="CF88">
            <v>43983</v>
          </cell>
          <cell r="CG88">
            <v>44012</v>
          </cell>
        </row>
        <row r="89">
          <cell r="CE89" t="str">
            <v>1657818V 0043347 20822.92 REGULUS GROUP LLC 0043347 07/31/2020</v>
          </cell>
          <cell r="CF89">
            <v>44013</v>
          </cell>
          <cell r="CG89">
            <v>44043</v>
          </cell>
        </row>
        <row r="90">
          <cell r="CE90" t="str">
            <v>1657818V 0043518 19747.09 REGULUS GROUP LLC 0043518 08/31/2020</v>
          </cell>
          <cell r="CF90">
            <v>44044</v>
          </cell>
          <cell r="CG90">
            <v>44074</v>
          </cell>
        </row>
        <row r="91">
          <cell r="CE91" t="str">
            <v>1657818V S01S4963 3700.77 REGULUS GROUP LLC S01S4963 06/30/2020</v>
          </cell>
          <cell r="CF91">
            <v>43983</v>
          </cell>
          <cell r="CG91">
            <v>44012</v>
          </cell>
        </row>
        <row r="92">
          <cell r="CE92" t="str">
            <v>1657818V S01S4963 9029.81 REGULUS GROUP LLC S01S4963 06/30/2020</v>
          </cell>
          <cell r="CF92">
            <v>43983</v>
          </cell>
          <cell r="CG92">
            <v>44012</v>
          </cell>
        </row>
        <row r="93">
          <cell r="CE93" t="str">
            <v>1657818V S01S4963 20.36 REGULUS GROUP LLC S01S4963 06/30/2020</v>
          </cell>
          <cell r="CF93">
            <v>43983</v>
          </cell>
          <cell r="CG93">
            <v>44012</v>
          </cell>
        </row>
        <row r="94">
          <cell r="CE94" t="str">
            <v>1657818V S01S4963 0 REGULUS GROUP LLC S01S4963 06/30/2020</v>
          </cell>
          <cell r="CF94">
            <v>43983</v>
          </cell>
          <cell r="CG94">
            <v>44012</v>
          </cell>
        </row>
        <row r="95">
          <cell r="CE95" t="str">
            <v>1657818V S01S4963 0 REGULUS GROUP LLC S01S4963 06/30/2020</v>
          </cell>
          <cell r="CF95">
            <v>43983</v>
          </cell>
          <cell r="CG95">
            <v>44012</v>
          </cell>
        </row>
        <row r="96">
          <cell r="CE96" t="str">
            <v>1657818V S01S4963 8.35 REGULUS GROUP LLC S01S4963 06/30/2020</v>
          </cell>
          <cell r="CF96">
            <v>43983</v>
          </cell>
          <cell r="CG96">
            <v>44012</v>
          </cell>
        </row>
        <row r="97">
          <cell r="CE97" t="str">
            <v>800636P IV90727 35552.97 SCHOLES ELECTRIC AND COMMUNICATIONS IV90727 08/07/2020</v>
          </cell>
          <cell r="CF97">
            <v>44036</v>
          </cell>
          <cell r="CG97">
            <v>44043</v>
          </cell>
        </row>
        <row r="98">
          <cell r="CE98" t="str">
            <v>800636P IV90737 11288.06 SCHOLES ELECTRIC AND COMMUNICATIONS IV90737 08/07/2020</v>
          </cell>
          <cell r="CF98">
            <v>44036</v>
          </cell>
          <cell r="CG98">
            <v>44043</v>
          </cell>
        </row>
        <row r="99">
          <cell r="CE99" t="str">
            <v>800636P IV90741 9886.61 SCHOLES ELECTRIC AND COMMUNICATIONS IV90741 09/03/2020</v>
          </cell>
          <cell r="CF99">
            <v>44066</v>
          </cell>
          <cell r="CG99">
            <v>44070</v>
          </cell>
        </row>
        <row r="100">
          <cell r="CE100" t="str">
            <v>800636P IV90741 0 SCHOLES ELECTRIC AND COMMUNICATIONS IV90741 09/03/2020</v>
          </cell>
          <cell r="CF100">
            <v>44066</v>
          </cell>
          <cell r="CG100">
            <v>44070</v>
          </cell>
        </row>
        <row r="101">
          <cell r="CE101" t="str">
            <v>800636P IV90741 0 SCHOLES ELECTRIC AND COMMUNICATIONS IV90741 09/03/2020</v>
          </cell>
          <cell r="CF101">
            <v>44066</v>
          </cell>
          <cell r="CG101">
            <v>44070</v>
          </cell>
        </row>
        <row r="102">
          <cell r="CE102" t="str">
            <v>916832P 60134A 1324.27 SERVICE WORKS INC 60134A 08/13/2020</v>
          </cell>
          <cell r="CF102">
            <v>44044</v>
          </cell>
          <cell r="CG102">
            <v>44408</v>
          </cell>
        </row>
        <row r="103">
          <cell r="CE103" t="str">
            <v>916832P 60134A 1324.27 SERVICE WORKS INC 60134A 08/13/2020</v>
          </cell>
          <cell r="CF103">
            <v>44044</v>
          </cell>
          <cell r="CG103">
            <v>44408</v>
          </cell>
        </row>
        <row r="104">
          <cell r="CE104" t="str">
            <v>916832P 60134A 1324.27 SERVICE WORKS INC 60134A 08/13/2020</v>
          </cell>
          <cell r="CF104">
            <v>44044</v>
          </cell>
          <cell r="CG104">
            <v>44408</v>
          </cell>
        </row>
        <row r="105">
          <cell r="CE105" t="str">
            <v>916832P 60134A 1324.27 SERVICE WORKS INC 60134A 08/13/2020</v>
          </cell>
          <cell r="CF105">
            <v>44044</v>
          </cell>
          <cell r="CG105">
            <v>44408</v>
          </cell>
        </row>
        <row r="106">
          <cell r="CE106" t="str">
            <v>916832P 60134A 1324.27 SERVICE WORKS INC 60134A 08/13/2020</v>
          </cell>
          <cell r="CF106">
            <v>44044</v>
          </cell>
          <cell r="CG106">
            <v>44408</v>
          </cell>
        </row>
        <row r="107">
          <cell r="CE107" t="str">
            <v>916832P 60134A 1324.27 SERVICE WORKS INC 60134A 08/13/2020</v>
          </cell>
          <cell r="CF107">
            <v>44044</v>
          </cell>
          <cell r="CG107">
            <v>44408</v>
          </cell>
        </row>
        <row r="108">
          <cell r="CE108" t="str">
            <v>916832P 60134A 19989 SERVICE WORKS INC 60134A 08/13/2020</v>
          </cell>
          <cell r="CF108">
            <v>44044</v>
          </cell>
          <cell r="CG108">
            <v>44408</v>
          </cell>
        </row>
        <row r="109">
          <cell r="CE109" t="str">
            <v>916832P 60134A 19989 SERVICE WORKS INC 60134A 08/13/2020</v>
          </cell>
          <cell r="CF109">
            <v>44044</v>
          </cell>
          <cell r="CG109">
            <v>44408</v>
          </cell>
        </row>
        <row r="110">
          <cell r="CE110" t="str">
            <v>916832P 60134A 19989 SERVICE WORKS INC 60134A 08/13/2020</v>
          </cell>
          <cell r="CF110">
            <v>44044</v>
          </cell>
          <cell r="CG110">
            <v>44408</v>
          </cell>
        </row>
        <row r="111">
          <cell r="CE111" t="str">
            <v>916832P 60134A 19989 SERVICE WORKS INC 60134A 08/13/2020</v>
          </cell>
          <cell r="CF111">
            <v>44044</v>
          </cell>
          <cell r="CG111">
            <v>44408</v>
          </cell>
        </row>
        <row r="112">
          <cell r="CE112" t="str">
            <v>1422099V B11810635 17175.85 SOFTWARE HOUSE INT. (SHI) B11810635 05/29/2020</v>
          </cell>
          <cell r="CF112">
            <v>43980</v>
          </cell>
          <cell r="CG112">
            <v>44013</v>
          </cell>
        </row>
        <row r="113">
          <cell r="CE113" t="str">
            <v>1422099V B11810635 496393.36 SOFTWARE HOUSE INT. (SHI) B11810635 05/29/2020</v>
          </cell>
          <cell r="CF113">
            <v>43980</v>
          </cell>
          <cell r="CG113">
            <v>44013</v>
          </cell>
        </row>
        <row r="114">
          <cell r="CE114" t="str">
            <v>1422099V B11810635 2156.3 SOFTWARE HOUSE INT. (SHI) B11810635 05/29/2020</v>
          </cell>
          <cell r="CF114">
            <v>43980</v>
          </cell>
          <cell r="CG114">
            <v>44013</v>
          </cell>
        </row>
        <row r="115">
          <cell r="CE115" t="str">
            <v>1422099V B11909455 11526.73 SOFTWARE HOUSE INT. (SHI) B11909455 06/25/2020</v>
          </cell>
          <cell r="CF115">
            <v>44007</v>
          </cell>
          <cell r="CG115">
            <v>44008</v>
          </cell>
        </row>
        <row r="116">
          <cell r="CE116" t="str">
            <v>1422099V B11923987 547.09 SOFTWARE HOUSE INT. (SHI) B11923987 06/29/2020</v>
          </cell>
          <cell r="CF116">
            <v>44011</v>
          </cell>
          <cell r="CG116">
            <v>44012</v>
          </cell>
        </row>
        <row r="117">
          <cell r="CE117" t="str">
            <v>1422099V B11923987 8134 SOFTWARE HOUSE INT. (SHI) B11923987 06/29/2020</v>
          </cell>
          <cell r="CF117">
            <v>44011</v>
          </cell>
          <cell r="CG117">
            <v>44012</v>
          </cell>
        </row>
        <row r="118">
          <cell r="CE118" t="str">
            <v>1422099V B11923987 123.99 SOFTWARE HOUSE INT. (SHI) B11923987 06/29/2020</v>
          </cell>
          <cell r="CF118">
            <v>44011</v>
          </cell>
          <cell r="CG118">
            <v>44012</v>
          </cell>
        </row>
        <row r="119">
          <cell r="CE119" t="str">
            <v>1422099V B11898018 2994.2 SOFTWARE HOUSE INT. (SHI) B11898018 06/23/2020</v>
          </cell>
          <cell r="CF119">
            <v>44005</v>
          </cell>
          <cell r="CG119">
            <v>44006</v>
          </cell>
        </row>
        <row r="120">
          <cell r="CE120" t="str">
            <v>1422099V B11924120 1989.77 SOFTWARE HOUSE INT. (SHI) B11924120 06/29/2020</v>
          </cell>
          <cell r="CF120">
            <v>44011</v>
          </cell>
          <cell r="CG120">
            <v>44018</v>
          </cell>
        </row>
        <row r="121">
          <cell r="CE121" t="str">
            <v>1422099V B11906632 45.42 SOFTWARE HOUSE INT. (SHI) B11906632 06/24/2020</v>
          </cell>
          <cell r="CF121">
            <v>44006</v>
          </cell>
          <cell r="CG121">
            <v>44013</v>
          </cell>
        </row>
        <row r="122">
          <cell r="CE122" t="str">
            <v>1422099V B11906632 643.8 SOFTWARE HOUSE INT. (SHI) B11906632 06/24/2020</v>
          </cell>
          <cell r="CF122">
            <v>44006</v>
          </cell>
          <cell r="CG122">
            <v>44013</v>
          </cell>
        </row>
        <row r="123">
          <cell r="CE123" t="str">
            <v>1422099V B11906632 41.73 SOFTWARE HOUSE INT. (SHI) B11906632 06/24/2020</v>
          </cell>
          <cell r="CF123">
            <v>44006</v>
          </cell>
          <cell r="CG123">
            <v>44013</v>
          </cell>
        </row>
        <row r="124">
          <cell r="CE124" t="str">
            <v>1226143P 073 8099938 336.54 UNIFIRST CORPORATION 073 8099938 06/01/2020</v>
          </cell>
          <cell r="CF124" t="str">
            <v>out</v>
          </cell>
          <cell r="CG124" t="str">
            <v>out</v>
          </cell>
        </row>
        <row r="125">
          <cell r="CE125" t="str">
            <v>1226143P 073 8099938 545.89 UNIFIRST CORPORATION 073 8099938 06/01/2020</v>
          </cell>
          <cell r="CF125" t="str">
            <v>out</v>
          </cell>
          <cell r="CG125" t="str">
            <v>out</v>
          </cell>
        </row>
        <row r="126">
          <cell r="CE126" t="str">
            <v>1226143P 073 8131308 868.6 UNIFIRST CORPORATION 073 8131308 08/31/2020</v>
          </cell>
          <cell r="CF126">
            <v>44055</v>
          </cell>
          <cell r="CG126">
            <v>44074</v>
          </cell>
        </row>
        <row r="127">
          <cell r="CE127" t="str">
            <v>1226143P 073 8080090 810.33 UNIFIRST CORPORATION 073 8080090 04/15/2020</v>
          </cell>
          <cell r="CF127">
            <v>43936</v>
          </cell>
          <cell r="CG127">
            <v>43943</v>
          </cell>
        </row>
        <row r="128">
          <cell r="CE128" t="str">
            <v>1226143P 0736 8110229 789.8 UNIFIRST CORPORATION 0736 8110229 06/24/2020</v>
          </cell>
          <cell r="CF128" t="str">
            <v>out</v>
          </cell>
          <cell r="CG128" t="str">
            <v>out</v>
          </cell>
        </row>
      </sheetData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 Financials"/>
      <sheetName val="Expense Summary TOCO"/>
      <sheetName val="OUT lag days 2014"/>
      <sheetName val="Print TOC"/>
      <sheetName val="Sample 2017"/>
      <sheetName val="Cash Working Capital"/>
      <sheetName val="Name and Date"/>
      <sheetName val="COS 2017 "/>
      <sheetName val="REVENUE LAG"/>
      <sheetName val="SALARY &amp; WAGES"/>
      <sheetName val="WK labor"/>
      <sheetName val="GROUP INSURANCE"/>
      <sheetName val="WK group insurance"/>
      <sheetName val="POWER &amp; FUEL"/>
      <sheetName val="WK power &amp; fuel"/>
      <sheetName val="CHEMICALS"/>
      <sheetName val="WK chemicals"/>
      <sheetName val="WASTE DISPOSAL - WATER"/>
      <sheetName val="WK waste disposal"/>
      <sheetName val="INSURANCE OTHER THAN GROUP"/>
      <sheetName val="WK insurance other than group"/>
      <sheetName val="SERVICE COMPANY FEE"/>
      <sheetName val="WK service company"/>
      <sheetName val="PURCHASE WATER"/>
      <sheetName val="wk purchase water expense"/>
      <sheetName val="SEWAGE TREATMENT"/>
      <sheetName val="WK seweage treatment"/>
      <sheetName val="CONTRACT SERVICES"/>
      <sheetName val="WK contract services"/>
      <sheetName val="MAINTENANCE SUPPLIES"/>
      <sheetName val="WK maintenance supplies"/>
      <sheetName val="MISCELLANIOUS"/>
      <sheetName val="WK miscellaneous expenses"/>
      <sheetName val="PAYROLL TAXES"/>
      <sheetName val="WK payroll tax"/>
      <sheetName val="PROPERTY TAXES"/>
      <sheetName val="WK property taxes"/>
      <sheetName val="EXCISE &amp; GRFT TAXES"/>
      <sheetName val="excise and graft data"/>
      <sheetName val="2016 excise &amp; graft"/>
      <sheetName val="FEDERAL INCOME TA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>
        <row r="4">
          <cell r="E4" t="str">
            <v>CWC summary</v>
          </cell>
          <cell r="G4">
            <v>1</v>
          </cell>
        </row>
        <row r="7">
          <cell r="C7" t="str">
            <v>R-7</v>
          </cell>
          <cell r="E7" t="str">
            <v>Revenue</v>
          </cell>
          <cell r="G7">
            <v>2</v>
          </cell>
          <cell r="I7" t="str">
            <v>Total Revenue Lag Days</v>
          </cell>
          <cell r="K7">
            <v>46.8</v>
          </cell>
          <cell r="M7">
            <v>729102617</v>
          </cell>
          <cell r="O7">
            <v>34122002475.599998</v>
          </cell>
        </row>
        <row r="8">
          <cell r="C8" t="str">
            <v>R-8</v>
          </cell>
          <cell r="E8" t="str">
            <v>Revenue Adjustments</v>
          </cell>
          <cell r="I8" t="str">
            <v>Revenue Adjustments</v>
          </cell>
          <cell r="K8">
            <v>46.8</v>
          </cell>
        </row>
        <row r="9">
          <cell r="C9" t="str">
            <v>R-6</v>
          </cell>
          <cell r="K9">
            <v>46.8</v>
          </cell>
        </row>
        <row r="11">
          <cell r="E11" t="str">
            <v>Summary of Operating Expenses and Taxes Lag Days</v>
          </cell>
          <cell r="G11">
            <v>3</v>
          </cell>
        </row>
        <row r="14">
          <cell r="C14" t="str">
            <v>OE-10</v>
          </cell>
          <cell r="E14" t="str">
            <v>Salaries and Wages</v>
          </cell>
          <cell r="G14">
            <v>4</v>
          </cell>
          <cell r="I14" t="str">
            <v>Total Salaries and Wages</v>
          </cell>
          <cell r="K14">
            <v>11.500000000068042</v>
          </cell>
          <cell r="M14">
            <v>73482646.870000005</v>
          </cell>
          <cell r="O14">
            <v>845050439.00999999</v>
          </cell>
        </row>
        <row r="15">
          <cell r="C15" t="str">
            <v>OE-15</v>
          </cell>
          <cell r="E15" t="str">
            <v>Group Insurance</v>
          </cell>
          <cell r="G15">
            <v>5</v>
          </cell>
          <cell r="I15" t="str">
            <v>Total Group Insurance</v>
          </cell>
          <cell r="K15">
            <v>10.4</v>
          </cell>
          <cell r="M15">
            <v>11740764.800000001</v>
          </cell>
          <cell r="O15">
            <v>121899134.61</v>
          </cell>
        </row>
        <row r="16">
          <cell r="C16" t="str">
            <v>OE-12</v>
          </cell>
          <cell r="E16" t="str">
            <v>Fuel &amp; Power</v>
          </cell>
          <cell r="G16">
            <v>6</v>
          </cell>
          <cell r="I16" t="str">
            <v>Total Fuel &amp; Power</v>
          </cell>
          <cell r="K16">
            <v>25.3</v>
          </cell>
          <cell r="M16">
            <v>3588092.16</v>
          </cell>
          <cell r="O16">
            <v>90643568</v>
          </cell>
        </row>
        <row r="17">
          <cell r="C17" t="str">
            <v>OE-12.5</v>
          </cell>
          <cell r="E17" t="str">
            <v>Chemicals</v>
          </cell>
          <cell r="G17">
            <v>7</v>
          </cell>
          <cell r="I17" t="str">
            <v>Total Chemicals</v>
          </cell>
          <cell r="K17">
            <v>36.5</v>
          </cell>
          <cell r="M17">
            <v>4927285.08</v>
          </cell>
          <cell r="O17">
            <v>179892174.24000001</v>
          </cell>
        </row>
        <row r="18">
          <cell r="E18" t="str">
            <v>Water Diversion</v>
          </cell>
          <cell r="G18" t="str">
            <v>out</v>
          </cell>
        </row>
        <row r="19">
          <cell r="C19" t="str">
            <v>OE-13</v>
          </cell>
          <cell r="E19" t="str">
            <v>Waste Disposal - Water Operation</v>
          </cell>
          <cell r="G19">
            <v>8</v>
          </cell>
          <cell r="I19" t="str">
            <v>Total Waste Disposal - Water Operation</v>
          </cell>
          <cell r="K19">
            <v>27.4</v>
          </cell>
          <cell r="M19">
            <v>505746.64</v>
          </cell>
          <cell r="O19">
            <v>13858650.939999999</v>
          </cell>
        </row>
        <row r="20">
          <cell r="C20" t="str">
            <v>OE-16</v>
          </cell>
          <cell r="E20" t="str">
            <v>Insurance Other Than Group</v>
          </cell>
          <cell r="G20">
            <v>9</v>
          </cell>
          <cell r="I20" t="str">
            <v>Total Insurance Other Than Group</v>
          </cell>
          <cell r="K20">
            <v>-78.3</v>
          </cell>
          <cell r="M20">
            <v>6048521.7800000003</v>
          </cell>
          <cell r="O20">
            <v>-473422650.24000001</v>
          </cell>
        </row>
        <row r="21">
          <cell r="C21" t="str">
            <v>OE-14</v>
          </cell>
          <cell r="E21" t="str">
            <v>Management Services Fees</v>
          </cell>
          <cell r="G21">
            <v>10</v>
          </cell>
          <cell r="I21" t="str">
            <v>Total Management Services Fees</v>
          </cell>
          <cell r="K21">
            <v>-3.4</v>
          </cell>
          <cell r="M21">
            <v>40753360.420000002</v>
          </cell>
          <cell r="O21">
            <v>-139268591.93000001</v>
          </cell>
        </row>
        <row r="22">
          <cell r="C22" t="str">
            <v>OE-11</v>
          </cell>
          <cell r="E22" t="str">
            <v>Purchased Water</v>
          </cell>
          <cell r="G22">
            <v>11</v>
          </cell>
          <cell r="I22" t="str">
            <v>Total Purchased Water</v>
          </cell>
          <cell r="K22">
            <v>51.1</v>
          </cell>
          <cell r="M22">
            <v>25338908.98</v>
          </cell>
          <cell r="O22">
            <v>1294575893.4200001</v>
          </cell>
        </row>
        <row r="23">
          <cell r="C23" t="str">
            <v>OE-13.5</v>
          </cell>
          <cell r="E23" t="str">
            <v>Sewage Treatment and Disposal Cost</v>
          </cell>
          <cell r="G23">
            <v>12</v>
          </cell>
          <cell r="I23" t="str">
            <v>Total Sewage Treatment and Disposal Cost</v>
          </cell>
          <cell r="K23">
            <v>25.7</v>
          </cell>
          <cell r="M23">
            <v>12599141.960000001</v>
          </cell>
          <cell r="O23">
            <v>323480815.68000001</v>
          </cell>
        </row>
        <row r="24">
          <cell r="C24" t="str">
            <v>OE-a</v>
          </cell>
          <cell r="E24" t="str">
            <v>Contracted Services</v>
          </cell>
          <cell r="G24" t="str">
            <v>out</v>
          </cell>
          <cell r="I24" t="str">
            <v>Total Contracted Services</v>
          </cell>
          <cell r="K24">
            <v>33.299999999999997</v>
          </cell>
          <cell r="M24">
            <v>3233080.67</v>
          </cell>
          <cell r="O24">
            <v>107554336.34</v>
          </cell>
        </row>
        <row r="25">
          <cell r="C25" t="str">
            <v>OE-b</v>
          </cell>
          <cell r="E25" t="str">
            <v>Maintenance Supplies</v>
          </cell>
          <cell r="G25" t="str">
            <v>out</v>
          </cell>
          <cell r="I25" t="str">
            <v>Total Maintenance Supplies</v>
          </cell>
          <cell r="K25">
            <v>48.6</v>
          </cell>
          <cell r="M25">
            <v>1005843.52</v>
          </cell>
          <cell r="O25">
            <v>48874076.229999997</v>
          </cell>
        </row>
        <row r="26">
          <cell r="C26" t="str">
            <v>OE-c</v>
          </cell>
          <cell r="E26" t="str">
            <v>Miscellaneous Expenses</v>
          </cell>
          <cell r="G26" t="str">
            <v>out</v>
          </cell>
          <cell r="I26" t="str">
            <v>Total Miscellaneous Expenses</v>
          </cell>
          <cell r="K26">
            <v>33.799999999999997</v>
          </cell>
          <cell r="M26">
            <v>1226742.02</v>
          </cell>
          <cell r="O26">
            <v>41450444.93</v>
          </cell>
        </row>
        <row r="28">
          <cell r="E28" t="str">
            <v>Waste Disposal - Water Operation</v>
          </cell>
        </row>
        <row r="29">
          <cell r="E29" t="str">
            <v>Sewage Treatment and Disposal Cost</v>
          </cell>
        </row>
        <row r="34">
          <cell r="C34" t="str">
            <v>TO-31</v>
          </cell>
          <cell r="E34" t="str">
            <v>Payroll Taxes</v>
          </cell>
          <cell r="G34">
            <v>13</v>
          </cell>
          <cell r="I34" t="str">
            <v>Total Payroll Taxes</v>
          </cell>
          <cell r="K34">
            <v>11.500000000833078</v>
          </cell>
          <cell r="M34">
            <v>6001834.9699999997</v>
          </cell>
          <cell r="O34">
            <v>69021102.159999996</v>
          </cell>
        </row>
        <row r="35">
          <cell r="C35" t="str">
            <v>TO-30</v>
          </cell>
          <cell r="E35" t="str">
            <v>Property Taxes</v>
          </cell>
          <cell r="G35">
            <v>14</v>
          </cell>
          <cell r="I35" t="str">
            <v>Total Property Taxes</v>
          </cell>
          <cell r="K35">
            <v>-18.7</v>
          </cell>
          <cell r="M35">
            <v>3225442.84</v>
          </cell>
          <cell r="O35">
            <v>-60441828.890000001</v>
          </cell>
        </row>
        <row r="36">
          <cell r="E36" t="str">
            <v>Excise Tax</v>
          </cell>
          <cell r="G36">
            <v>15</v>
          </cell>
        </row>
        <row r="37">
          <cell r="C37" t="str">
            <v>TO-26</v>
          </cell>
          <cell r="E37" t="str">
            <v>Excise Tax</v>
          </cell>
          <cell r="G37">
            <v>15</v>
          </cell>
          <cell r="I37" t="str">
            <v>Excise Tax at Present Rates</v>
          </cell>
          <cell r="K37">
            <v>-240.28680427677986</v>
          </cell>
          <cell r="M37">
            <v>10710114</v>
          </cell>
          <cell r="O37">
            <v>-2573499066.5</v>
          </cell>
        </row>
        <row r="38">
          <cell r="C38" t="str">
            <v>TO-27</v>
          </cell>
          <cell r="E38" t="str">
            <v>Excise Tax</v>
          </cell>
          <cell r="G38">
            <v>15</v>
          </cell>
          <cell r="I38" t="str">
            <v>GRFT at Present Rates</v>
          </cell>
          <cell r="K38">
            <v>35.5</v>
          </cell>
          <cell r="M38">
            <v>82972983</v>
          </cell>
          <cell r="O38">
            <v>2943136241</v>
          </cell>
        </row>
        <row r="39">
          <cell r="C39" t="str">
            <v>TO-28</v>
          </cell>
          <cell r="I39" t="str">
            <v>Excise Tax on Proposed Increase****</v>
          </cell>
          <cell r="K39">
            <v>124.71319572322014</v>
          </cell>
        </row>
        <row r="40">
          <cell r="C40" t="str">
            <v>TO-29</v>
          </cell>
          <cell r="I40" t="str">
            <v>GRFT on Proposed Increase****</v>
          </cell>
          <cell r="K40">
            <v>400.5</v>
          </cell>
        </row>
        <row r="43">
          <cell r="C43" t="str">
            <v>IT-37</v>
          </cell>
          <cell r="E43" t="str">
            <v>Federal Income Taxes (Current)</v>
          </cell>
          <cell r="G43">
            <v>16</v>
          </cell>
          <cell r="I43" t="str">
            <v>Total Federal Income Taxes (Current)</v>
          </cell>
          <cell r="K43">
            <v>37</v>
          </cell>
          <cell r="M43">
            <v>1</v>
          </cell>
          <cell r="O43">
            <v>37</v>
          </cell>
        </row>
        <row r="44">
          <cell r="E44" t="str">
            <v>State Income Taxes (Current)</v>
          </cell>
          <cell r="G44" t="str">
            <v>out</v>
          </cell>
        </row>
        <row r="47">
          <cell r="C47" t="str">
            <v>OE-11.5</v>
          </cell>
          <cell r="E47" t="str">
            <v>Water Diversion</v>
          </cell>
          <cell r="K47">
            <v>0</v>
          </cell>
        </row>
        <row r="48">
          <cell r="C48" t="str">
            <v>OE-17</v>
          </cell>
          <cell r="E48" t="str">
            <v>Depreciation &amp; Amortization</v>
          </cell>
          <cell r="K48">
            <v>0</v>
          </cell>
        </row>
        <row r="49">
          <cell r="C49" t="str">
            <v>OE-18</v>
          </cell>
          <cell r="E49" t="str">
            <v>Other Expenses</v>
          </cell>
          <cell r="K49">
            <v>45</v>
          </cell>
        </row>
        <row r="50">
          <cell r="C50" t="str">
            <v>TO-32</v>
          </cell>
          <cell r="E50" t="str">
            <v>Taxes - Other</v>
          </cell>
          <cell r="K50">
            <v>45</v>
          </cell>
        </row>
        <row r="51">
          <cell r="C51" t="str">
            <v>IT-38</v>
          </cell>
          <cell r="D51" t="str">
            <v>IN</v>
          </cell>
          <cell r="E51" t="str">
            <v>Deferred Taxes</v>
          </cell>
          <cell r="K51">
            <v>0</v>
          </cell>
        </row>
        <row r="52">
          <cell r="C52" t="str">
            <v>IT-41</v>
          </cell>
          <cell r="E52" t="str">
            <v>Utility Operating Income</v>
          </cell>
          <cell r="K52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 TYPE SUMMARY&gt;&gt;&gt;"/>
      <sheetName val="Lease Payments Summary"/>
      <sheetName val="Wharfage Summary"/>
      <sheetName val="Rent,Storage,Prking,etc Summary"/>
      <sheetName val="Dock and Port Summary"/>
      <sheetName val="Data Extracts&gt;&gt;&gt;"/>
      <sheetName val="Lease Data"/>
      <sheetName val="Wharfage Data"/>
      <sheetName val="Rent,Storage,Parking Data"/>
      <sheetName val="Dock,Port Fees Data"/>
      <sheetName val="PIVOTS"/>
      <sheetName val="Lease Pivot"/>
      <sheetName val="Wharfage Pivot"/>
      <sheetName val="Rent,Storage Pivot"/>
      <sheetName val="Dock,Por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C7" t="str">
            <v>DocumentNo</v>
          </cell>
          <cell r="D7" t="str">
            <v>Year</v>
          </cell>
          <cell r="E7" t="str">
            <v>Period</v>
          </cell>
          <cell r="F7" t="str">
            <v>PostDate</v>
          </cell>
          <cell r="G7" t="str">
            <v>DocDate</v>
          </cell>
          <cell r="H7" t="str">
            <v>RevDocNo</v>
          </cell>
          <cell r="I7" t="str">
            <v>RevDocYr</v>
          </cell>
          <cell r="J7" t="str">
            <v>Item</v>
          </cell>
          <cell r="K7" t="str">
            <v>GLAccount</v>
          </cell>
          <cell r="L7" t="str">
            <v>GL Account Description</v>
          </cell>
          <cell r="M7" t="str">
            <v>LineType</v>
          </cell>
          <cell r="N7" t="str">
            <v>DC</v>
          </cell>
          <cell r="O7" t="str">
            <v>ItemAmount</v>
          </cell>
          <cell r="P7" t="str">
            <v>InvAmount</v>
          </cell>
          <cell r="Q7" t="str">
            <v>DiscountAmount</v>
          </cell>
          <cell r="R7" t="str">
            <v>TaxBaseAmount</v>
          </cell>
          <cell r="S7" t="str">
            <v>TaxCalc</v>
          </cell>
          <cell r="T7" t="str">
            <v>DocHeadTax</v>
          </cell>
          <cell r="U7" t="str">
            <v>TaxAmount</v>
          </cell>
          <cell r="V7" t="str">
            <v>TaxAmount1</v>
          </cell>
          <cell r="W7" t="str">
            <v>TaxPerc1</v>
          </cell>
          <cell r="X7" t="str">
            <v>TaxAmount2</v>
          </cell>
          <cell r="Y7" t="str">
            <v>TaxPerc2</v>
          </cell>
          <cell r="Z7" t="str">
            <v>TaxAmount3</v>
          </cell>
          <cell r="AA7" t="str">
            <v>TaxPerc3</v>
          </cell>
          <cell r="AB7" t="str">
            <v>TaxAmount4</v>
          </cell>
          <cell r="AC7" t="str">
            <v>TaxPerc4</v>
          </cell>
          <cell r="AD7" t="str">
            <v>TaxAmount5</v>
          </cell>
          <cell r="AE7" t="str">
            <v>TaxPerc5</v>
          </cell>
          <cell r="AF7" t="str">
            <v>TaxAmount6</v>
          </cell>
          <cell r="AG7" t="str">
            <v>TaxPerc6</v>
          </cell>
          <cell r="AH7" t="str">
            <v>TaxCode</v>
          </cell>
          <cell r="AI7" t="str">
            <v>TaxJurCode</v>
          </cell>
          <cell r="AJ7" t="str">
            <v>COAr</v>
          </cell>
          <cell r="AK7" t="str">
            <v>CostCtr</v>
          </cell>
          <cell r="AL7" t="str">
            <v>Order</v>
          </cell>
          <cell r="AM7" t="str">
            <v>OrderText</v>
          </cell>
          <cell r="AN7" t="str">
            <v>OrderType</v>
          </cell>
          <cell r="AO7" t="str">
            <v>OrderCat</v>
          </cell>
          <cell r="AP7" t="str">
            <v>WBS</v>
          </cell>
          <cell r="AQ7" t="str">
            <v>ProjDesc</v>
          </cell>
          <cell r="AR7" t="str">
            <v>ProjType</v>
          </cell>
          <cell r="AS7" t="str">
            <v>RespCC</v>
          </cell>
          <cell r="AT7" t="str">
            <v>CurrProj</v>
          </cell>
          <cell r="AU7" t="str">
            <v>CurrProjDesc</v>
          </cell>
          <cell r="AV7" t="str">
            <v>Network</v>
          </cell>
          <cell r="AW7" t="str">
            <v>NetworkDesc</v>
          </cell>
          <cell r="AX7" t="str">
            <v>Asset</v>
          </cell>
          <cell r="AY7" t="str">
            <v>AssetSub</v>
          </cell>
          <cell r="AZ7" t="str">
            <v>ProfitCtr</v>
          </cell>
          <cell r="BA7" t="str">
            <v>DocType</v>
          </cell>
          <cell r="BB7" t="str">
            <v>InvRefNo</v>
          </cell>
          <cell r="BC7" t="str">
            <v>User</v>
          </cell>
          <cell r="BD7" t="str">
            <v>HeaderText</v>
          </cell>
          <cell r="BE7" t="str">
            <v>ItemText</v>
          </cell>
          <cell r="BF7" t="str">
            <v>Assignment</v>
          </cell>
          <cell r="BG7" t="str">
            <v>AccType</v>
          </cell>
          <cell r="BH7" t="str">
            <v>Vendor</v>
          </cell>
          <cell r="BI7" t="str">
            <v>VendorName</v>
          </cell>
          <cell r="BJ7" t="str">
            <v>ShipFrom</v>
          </cell>
          <cell r="BK7" t="str">
            <v>ShipFromName</v>
          </cell>
          <cell r="BL7" t="str">
            <v>POShipToCity</v>
          </cell>
          <cell r="BM7" t="str">
            <v>POShipToCounty</v>
          </cell>
          <cell r="BN7" t="str">
            <v>POShipToState</v>
          </cell>
          <cell r="BO7" t="str">
            <v>POShipToPostalCode</v>
          </cell>
          <cell r="BP7" t="str">
            <v>POShipToCountry</v>
          </cell>
          <cell r="BQ7" t="str">
            <v>PurchDoc</v>
          </cell>
          <cell r="BR7" t="str">
            <v>PurchItem</v>
          </cell>
          <cell r="BS7" t="str">
            <v>Plant</v>
          </cell>
          <cell r="BT7" t="str">
            <v>Material</v>
          </cell>
          <cell r="BU7" t="str">
            <v>ItemDesc</v>
          </cell>
          <cell r="BV7" t="str">
            <v>MatGroup</v>
          </cell>
          <cell r="BW7" t="str">
            <v>MatType</v>
          </cell>
          <cell r="BX7" t="str">
            <v>ValCl</v>
          </cell>
          <cell r="BY7" t="str">
            <v>Quantity</v>
          </cell>
          <cell r="BZ7" t="str">
            <v>UoM</v>
          </cell>
          <cell r="CA7" t="str">
            <v>ItemCat</v>
          </cell>
          <cell r="CB7" t="str">
            <v>AcctAssign</v>
          </cell>
          <cell r="CC7" t="str">
            <v>TrackingNo</v>
          </cell>
          <cell r="CD7" t="str">
            <v>UnloadPt</v>
          </cell>
          <cell r="CE7" t="str">
            <v>Recipient</v>
          </cell>
          <cell r="CF7" t="str">
            <v>Customer</v>
          </cell>
          <cell r="CG7" t="str">
            <v>SoldTo</v>
          </cell>
          <cell r="CH7" t="str">
            <v>ShipTo</v>
          </cell>
          <cell r="CI7" t="str">
            <v>LogInvNo</v>
          </cell>
          <cell r="CJ7" t="str">
            <v>LogInvYr</v>
          </cell>
          <cell r="CK7" t="str">
            <v>FuncLoc</v>
          </cell>
          <cell r="CL7" t="str">
            <v>Equipment</v>
          </cell>
          <cell r="CM7" t="str">
            <v>EquipDesc</v>
          </cell>
          <cell r="CN7" t="str">
            <v>TradPartner</v>
          </cell>
          <cell r="CO7" t="str">
            <v>PayDocType</v>
          </cell>
          <cell r="CP7" t="str">
            <v>PayDocNo</v>
          </cell>
          <cell r="CQ7" t="str">
            <v>Clearing Date</v>
          </cell>
          <cell r="CR7" t="str">
            <v>CheckNo</v>
          </cell>
          <cell r="CS7" t="str">
            <v>AmountPaid</v>
          </cell>
        </row>
        <row r="8">
          <cell r="C8">
            <v>1900060665</v>
          </cell>
          <cell r="D8">
            <v>2018</v>
          </cell>
          <cell r="E8">
            <v>1</v>
          </cell>
          <cell r="F8">
            <v>43125</v>
          </cell>
          <cell r="G8">
            <v>43101</v>
          </cell>
          <cell r="I8">
            <v>0</v>
          </cell>
          <cell r="J8">
            <v>2</v>
          </cell>
          <cell r="K8">
            <v>140100</v>
          </cell>
          <cell r="L8" t="str">
            <v>Prepaid Rent</v>
          </cell>
          <cell r="N8" t="str">
            <v>S</v>
          </cell>
          <cell r="O8">
            <v>142925</v>
          </cell>
          <cell r="P8">
            <v>142925</v>
          </cell>
          <cell r="Q8">
            <v>0</v>
          </cell>
          <cell r="R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 t="str">
            <v>I0</v>
          </cell>
          <cell r="AI8">
            <v>12851</v>
          </cell>
          <cell r="AJ8">
            <v>2001</v>
          </cell>
          <cell r="AK8">
            <v>20325</v>
          </cell>
          <cell r="AO8">
            <v>0</v>
          </cell>
          <cell r="AZ8">
            <v>20325</v>
          </cell>
          <cell r="BA8" t="str">
            <v>KR</v>
          </cell>
          <cell r="BB8">
            <v>1581869</v>
          </cell>
          <cell r="BC8" t="str">
            <v>MV_COMM_USER</v>
          </cell>
          <cell r="BE8" t="str">
            <v>CONTRACT H-98-8</v>
          </cell>
          <cell r="BF8">
            <v>20180125</v>
          </cell>
          <cell r="BG8" t="str">
            <v>S</v>
          </cell>
          <cell r="BH8">
            <v>308079</v>
          </cell>
          <cell r="BI8" t="str">
            <v>STATE OF HAWAII</v>
          </cell>
          <cell r="BR8">
            <v>0</v>
          </cell>
          <cell r="CI8">
            <v>1900060665</v>
          </cell>
          <cell r="CJ8">
            <v>2007</v>
          </cell>
          <cell r="CO8" t="str">
            <v>ZP</v>
          </cell>
          <cell r="CP8">
            <v>2000053700</v>
          </cell>
          <cell r="CQ8">
            <v>43132</v>
          </cell>
          <cell r="CR8">
            <v>453498</v>
          </cell>
          <cell r="CS8">
            <v>-172207.25</v>
          </cell>
        </row>
        <row r="9">
          <cell r="C9">
            <v>1900062167</v>
          </cell>
          <cell r="D9">
            <v>2018</v>
          </cell>
          <cell r="E9">
            <v>4</v>
          </cell>
          <cell r="F9">
            <v>43202</v>
          </cell>
          <cell r="G9">
            <v>43191</v>
          </cell>
          <cell r="I9">
            <v>0</v>
          </cell>
          <cell r="J9">
            <v>2</v>
          </cell>
          <cell r="K9">
            <v>140100</v>
          </cell>
          <cell r="L9" t="str">
            <v>Prepaid Rent</v>
          </cell>
          <cell r="N9" t="str">
            <v>S</v>
          </cell>
          <cell r="O9">
            <v>142925</v>
          </cell>
          <cell r="P9">
            <v>142925</v>
          </cell>
          <cell r="Q9">
            <v>0</v>
          </cell>
          <cell r="R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 t="str">
            <v>I0</v>
          </cell>
          <cell r="AI9">
            <v>12851</v>
          </cell>
          <cell r="AJ9">
            <v>2001</v>
          </cell>
          <cell r="AK9">
            <v>20325</v>
          </cell>
          <cell r="AO9">
            <v>0</v>
          </cell>
          <cell r="AZ9">
            <v>20325</v>
          </cell>
          <cell r="BA9" t="str">
            <v>KR</v>
          </cell>
          <cell r="BB9">
            <v>1592201</v>
          </cell>
          <cell r="BC9" t="str">
            <v>MV_COMM_USER</v>
          </cell>
          <cell r="BE9" t="str">
            <v>*CONTRACT H-98-8, 04/01/18</v>
          </cell>
          <cell r="BF9">
            <v>20180412</v>
          </cell>
          <cell r="BG9" t="str">
            <v>S</v>
          </cell>
          <cell r="BH9">
            <v>308079</v>
          </cell>
          <cell r="BI9" t="str">
            <v>STATE OF HAWAII</v>
          </cell>
          <cell r="BR9">
            <v>0</v>
          </cell>
          <cell r="CI9">
            <v>1900062167</v>
          </cell>
          <cell r="CJ9">
            <v>2007</v>
          </cell>
          <cell r="CO9" t="str">
            <v>ZP</v>
          </cell>
          <cell r="CP9">
            <v>2000054888</v>
          </cell>
          <cell r="CQ9">
            <v>43202</v>
          </cell>
          <cell r="CR9">
            <v>454674</v>
          </cell>
          <cell r="CS9">
            <v>-178709.36</v>
          </cell>
        </row>
        <row r="10">
          <cell r="C10">
            <v>1900063720</v>
          </cell>
          <cell r="D10">
            <v>2018</v>
          </cell>
          <cell r="E10">
            <v>7</v>
          </cell>
          <cell r="F10">
            <v>43294</v>
          </cell>
          <cell r="G10">
            <v>43282</v>
          </cell>
          <cell r="I10">
            <v>0</v>
          </cell>
          <cell r="J10">
            <v>2</v>
          </cell>
          <cell r="K10">
            <v>140100</v>
          </cell>
          <cell r="L10" t="str">
            <v>Prepaid Rent</v>
          </cell>
          <cell r="N10" t="str">
            <v>S</v>
          </cell>
          <cell r="O10">
            <v>142925</v>
          </cell>
          <cell r="P10">
            <v>142925</v>
          </cell>
          <cell r="Q10">
            <v>0</v>
          </cell>
          <cell r="R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 t="str">
            <v>I0</v>
          </cell>
          <cell r="AI10">
            <v>12851</v>
          </cell>
          <cell r="AJ10">
            <v>2001</v>
          </cell>
          <cell r="AK10">
            <v>20325</v>
          </cell>
          <cell r="AO10">
            <v>0</v>
          </cell>
          <cell r="AZ10">
            <v>20325</v>
          </cell>
          <cell r="BA10" t="str">
            <v>KR</v>
          </cell>
          <cell r="BB10">
            <v>1602362</v>
          </cell>
          <cell r="BC10" t="str">
            <v>JLIU</v>
          </cell>
          <cell r="BE10" t="str">
            <v>*CONTRACT H-98-8, 07/01/18</v>
          </cell>
          <cell r="BF10">
            <v>20180713</v>
          </cell>
          <cell r="BG10" t="str">
            <v>S</v>
          </cell>
          <cell r="BH10">
            <v>308079</v>
          </cell>
          <cell r="BI10" t="str">
            <v>STATE OF HAWAII</v>
          </cell>
          <cell r="BR10">
            <v>0</v>
          </cell>
          <cell r="CI10">
            <v>1900063720</v>
          </cell>
          <cell r="CJ10">
            <v>2007</v>
          </cell>
          <cell r="CO10" t="str">
            <v>ZP</v>
          </cell>
          <cell r="CP10">
            <v>2000056303</v>
          </cell>
          <cell r="CQ10">
            <v>43294</v>
          </cell>
          <cell r="CR10">
            <v>456074</v>
          </cell>
          <cell r="CS10">
            <v>-172629</v>
          </cell>
        </row>
        <row r="11">
          <cell r="C11">
            <v>1900065348</v>
          </cell>
          <cell r="D11">
            <v>2018</v>
          </cell>
          <cell r="E11">
            <v>10</v>
          </cell>
          <cell r="F11">
            <v>43397</v>
          </cell>
          <cell r="G11">
            <v>43374</v>
          </cell>
          <cell r="I11">
            <v>0</v>
          </cell>
          <cell r="J11">
            <v>2</v>
          </cell>
          <cell r="K11">
            <v>140100</v>
          </cell>
          <cell r="L11" t="str">
            <v>Prepaid Rent</v>
          </cell>
          <cell r="N11" t="str">
            <v>S</v>
          </cell>
          <cell r="O11">
            <v>142925</v>
          </cell>
          <cell r="P11">
            <v>142925</v>
          </cell>
          <cell r="Q11">
            <v>0</v>
          </cell>
          <cell r="R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 t="str">
            <v>I0</v>
          </cell>
          <cell r="AI11">
            <v>12851</v>
          </cell>
          <cell r="AJ11">
            <v>2001</v>
          </cell>
          <cell r="AK11">
            <v>20325</v>
          </cell>
          <cell r="AO11">
            <v>0</v>
          </cell>
          <cell r="AZ11">
            <v>20325</v>
          </cell>
          <cell r="BA11" t="str">
            <v>KR</v>
          </cell>
          <cell r="BB11">
            <v>1611283</v>
          </cell>
          <cell r="BC11" t="str">
            <v>MV_COMM_USER</v>
          </cell>
          <cell r="BE11" t="str">
            <v>CONTRACT H-98-8</v>
          </cell>
          <cell r="BF11">
            <v>20181024</v>
          </cell>
          <cell r="BG11" t="str">
            <v>S</v>
          </cell>
          <cell r="BH11">
            <v>308079</v>
          </cell>
          <cell r="BI11" t="str">
            <v>STATE OF HAWAII</v>
          </cell>
          <cell r="BR11">
            <v>0</v>
          </cell>
          <cell r="CI11">
            <v>1900065348</v>
          </cell>
          <cell r="CJ11">
            <v>2007</v>
          </cell>
          <cell r="CO11" t="str">
            <v>ZP</v>
          </cell>
          <cell r="CP11">
            <v>2000057902</v>
          </cell>
          <cell r="CQ11">
            <v>43398</v>
          </cell>
          <cell r="CR11">
            <v>457657</v>
          </cell>
          <cell r="CS11">
            <v>-210485.25</v>
          </cell>
        </row>
        <row r="12">
          <cell r="C12">
            <v>1900060432</v>
          </cell>
          <cell r="D12">
            <v>2018</v>
          </cell>
          <cell r="E12">
            <v>3</v>
          </cell>
          <cell r="F12">
            <v>43175</v>
          </cell>
          <cell r="G12">
            <v>43095</v>
          </cell>
          <cell r="I12">
            <v>0</v>
          </cell>
          <cell r="J12">
            <v>2</v>
          </cell>
          <cell r="K12">
            <v>701000</v>
          </cell>
          <cell r="L12" t="str">
            <v>Real Property Rent Expense</v>
          </cell>
          <cell r="N12" t="str">
            <v>S</v>
          </cell>
          <cell r="O12">
            <v>10465.6</v>
          </cell>
          <cell r="P12">
            <v>10465.6</v>
          </cell>
          <cell r="Q12">
            <v>0</v>
          </cell>
          <cell r="R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 t="str">
            <v>I0</v>
          </cell>
          <cell r="AI12">
            <v>15426</v>
          </cell>
          <cell r="AJ12">
            <v>2001</v>
          </cell>
          <cell r="AK12">
            <v>20335</v>
          </cell>
          <cell r="AO12">
            <v>0</v>
          </cell>
          <cell r="AZ12">
            <v>20335</v>
          </cell>
          <cell r="BA12" t="str">
            <v>KR</v>
          </cell>
          <cell r="BB12">
            <v>1580622</v>
          </cell>
          <cell r="BC12" t="str">
            <v>MV_COMM_USER</v>
          </cell>
          <cell r="BE12" t="str">
            <v>SEPT-NOV 2017, CHASSIS STORAGE</v>
          </cell>
          <cell r="BF12">
            <v>20180316</v>
          </cell>
          <cell r="BG12" t="str">
            <v>S</v>
          </cell>
          <cell r="BH12">
            <v>308079</v>
          </cell>
          <cell r="BI12" t="str">
            <v>STATE OF HAWAII</v>
          </cell>
          <cell r="BR12">
            <v>0</v>
          </cell>
          <cell r="CI12">
            <v>1900060432</v>
          </cell>
          <cell r="CJ12">
            <v>2007</v>
          </cell>
          <cell r="CO12" t="str">
            <v>ZP</v>
          </cell>
          <cell r="CP12">
            <v>2000054519</v>
          </cell>
          <cell r="CQ12">
            <v>43181</v>
          </cell>
          <cell r="CR12">
            <v>454308</v>
          </cell>
          <cell r="CS12">
            <v>-76751.350000000006</v>
          </cell>
        </row>
        <row r="13">
          <cell r="C13">
            <v>1900060605</v>
          </cell>
          <cell r="D13">
            <v>2018</v>
          </cell>
          <cell r="E13">
            <v>3</v>
          </cell>
          <cell r="F13">
            <v>43173</v>
          </cell>
          <cell r="G13">
            <v>43101</v>
          </cell>
          <cell r="I13">
            <v>0</v>
          </cell>
          <cell r="J13">
            <v>2</v>
          </cell>
          <cell r="K13">
            <v>701000</v>
          </cell>
          <cell r="L13" t="str">
            <v>Real Property Rent Expense</v>
          </cell>
          <cell r="N13" t="str">
            <v>S</v>
          </cell>
          <cell r="O13">
            <v>154.84</v>
          </cell>
          <cell r="P13">
            <v>10823.45</v>
          </cell>
          <cell r="Q13">
            <v>0</v>
          </cell>
          <cell r="R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 t="str">
            <v>I0</v>
          </cell>
          <cell r="AI13">
            <v>12851</v>
          </cell>
          <cell r="AJ13">
            <v>2001</v>
          </cell>
          <cell r="AK13">
            <v>20324</v>
          </cell>
          <cell r="AO13">
            <v>0</v>
          </cell>
          <cell r="AZ13">
            <v>20324</v>
          </cell>
          <cell r="BA13" t="str">
            <v>KR</v>
          </cell>
          <cell r="BB13">
            <v>1582140</v>
          </cell>
          <cell r="BC13" t="str">
            <v>MV_COMM_USER</v>
          </cell>
          <cell r="BE13" t="str">
            <v>OPKG, 01/01/18</v>
          </cell>
          <cell r="BF13">
            <v>20180314</v>
          </cell>
          <cell r="BG13" t="str">
            <v>S</v>
          </cell>
          <cell r="BH13">
            <v>308079</v>
          </cell>
          <cell r="BI13" t="str">
            <v>STATE OF HAWAII</v>
          </cell>
          <cell r="BR13">
            <v>0</v>
          </cell>
          <cell r="CI13">
            <v>1900060605</v>
          </cell>
          <cell r="CJ13">
            <v>2007</v>
          </cell>
          <cell r="CO13" t="str">
            <v>ZP</v>
          </cell>
          <cell r="CP13">
            <v>2000054394</v>
          </cell>
          <cell r="CQ13">
            <v>43174</v>
          </cell>
          <cell r="CR13">
            <v>454184</v>
          </cell>
          <cell r="CS13">
            <v>-25973.66</v>
          </cell>
        </row>
        <row r="14">
          <cell r="C14">
            <v>1900060605</v>
          </cell>
          <cell r="D14">
            <v>2018</v>
          </cell>
          <cell r="E14">
            <v>3</v>
          </cell>
          <cell r="F14">
            <v>43173</v>
          </cell>
          <cell r="G14">
            <v>43101</v>
          </cell>
          <cell r="I14">
            <v>0</v>
          </cell>
          <cell r="J14">
            <v>3</v>
          </cell>
          <cell r="K14">
            <v>701000</v>
          </cell>
          <cell r="L14" t="str">
            <v>Real Property Rent Expense</v>
          </cell>
          <cell r="N14" t="str">
            <v>S</v>
          </cell>
          <cell r="O14">
            <v>309.68</v>
          </cell>
          <cell r="P14">
            <v>10823.45</v>
          </cell>
          <cell r="Q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 t="str">
            <v>I0</v>
          </cell>
          <cell r="AI14">
            <v>12851</v>
          </cell>
          <cell r="AJ14">
            <v>2001</v>
          </cell>
          <cell r="AK14">
            <v>20824</v>
          </cell>
          <cell r="AO14">
            <v>0</v>
          </cell>
          <cell r="AZ14">
            <v>20824</v>
          </cell>
          <cell r="BA14" t="str">
            <v>KR</v>
          </cell>
          <cell r="BB14">
            <v>1582140</v>
          </cell>
          <cell r="BC14" t="str">
            <v>MV_COMM_USER</v>
          </cell>
          <cell r="BE14" t="str">
            <v>OPKG, 01/01/18</v>
          </cell>
          <cell r="BF14">
            <v>20180314</v>
          </cell>
          <cell r="BG14" t="str">
            <v>S</v>
          </cell>
          <cell r="BH14">
            <v>308079</v>
          </cell>
          <cell r="BI14" t="str">
            <v>STATE OF HAWAII</v>
          </cell>
          <cell r="BR14">
            <v>0</v>
          </cell>
          <cell r="CI14">
            <v>1900060605</v>
          </cell>
          <cell r="CJ14">
            <v>2007</v>
          </cell>
          <cell r="CO14" t="str">
            <v>ZP</v>
          </cell>
          <cell r="CP14">
            <v>2000054394</v>
          </cell>
          <cell r="CQ14">
            <v>43174</v>
          </cell>
          <cell r="CR14">
            <v>454184</v>
          </cell>
          <cell r="CS14">
            <v>-25973.66</v>
          </cell>
        </row>
        <row r="15">
          <cell r="C15">
            <v>1900060605</v>
          </cell>
          <cell r="D15">
            <v>2018</v>
          </cell>
          <cell r="E15">
            <v>3</v>
          </cell>
          <cell r="F15">
            <v>43173</v>
          </cell>
          <cell r="G15">
            <v>43101</v>
          </cell>
          <cell r="I15">
            <v>0</v>
          </cell>
          <cell r="J15">
            <v>4</v>
          </cell>
          <cell r="K15">
            <v>701000</v>
          </cell>
          <cell r="L15" t="str">
            <v>Real Property Rent Expense</v>
          </cell>
          <cell r="N15" t="str">
            <v>S</v>
          </cell>
          <cell r="O15">
            <v>258.07</v>
          </cell>
          <cell r="P15">
            <v>10823.45</v>
          </cell>
          <cell r="Q15">
            <v>0</v>
          </cell>
          <cell r="R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 t="str">
            <v>I0</v>
          </cell>
          <cell r="AI15">
            <v>12851</v>
          </cell>
          <cell r="AJ15">
            <v>2001</v>
          </cell>
          <cell r="AK15">
            <v>20823</v>
          </cell>
          <cell r="AO15">
            <v>0</v>
          </cell>
          <cell r="AZ15">
            <v>20823</v>
          </cell>
          <cell r="BA15" t="str">
            <v>KR</v>
          </cell>
          <cell r="BB15">
            <v>1582140</v>
          </cell>
          <cell r="BC15" t="str">
            <v>MV_COMM_USER</v>
          </cell>
          <cell r="BE15" t="str">
            <v>OPKG, 01/01/18</v>
          </cell>
          <cell r="BF15">
            <v>20180314</v>
          </cell>
          <cell r="BG15" t="str">
            <v>S</v>
          </cell>
          <cell r="BH15">
            <v>308079</v>
          </cell>
          <cell r="BI15" t="str">
            <v>STATE OF HAWAII</v>
          </cell>
          <cell r="BR15">
            <v>0</v>
          </cell>
          <cell r="CI15">
            <v>1900060605</v>
          </cell>
          <cell r="CJ15">
            <v>2007</v>
          </cell>
          <cell r="CO15" t="str">
            <v>ZP</v>
          </cell>
          <cell r="CP15">
            <v>2000054394</v>
          </cell>
          <cell r="CQ15">
            <v>43174</v>
          </cell>
          <cell r="CR15">
            <v>454184</v>
          </cell>
          <cell r="CS15">
            <v>-25973.66</v>
          </cell>
        </row>
        <row r="16">
          <cell r="C16">
            <v>1900060605</v>
          </cell>
          <cell r="D16">
            <v>2018</v>
          </cell>
          <cell r="E16">
            <v>3</v>
          </cell>
          <cell r="F16">
            <v>43173</v>
          </cell>
          <cell r="G16">
            <v>43101</v>
          </cell>
          <cell r="I16">
            <v>0</v>
          </cell>
          <cell r="J16">
            <v>5</v>
          </cell>
          <cell r="K16">
            <v>701000</v>
          </cell>
          <cell r="L16" t="str">
            <v>Real Property Rent Expense</v>
          </cell>
          <cell r="N16" t="str">
            <v>S</v>
          </cell>
          <cell r="O16">
            <v>258.07</v>
          </cell>
          <cell r="P16">
            <v>10823.45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 t="str">
            <v>I0</v>
          </cell>
          <cell r="AI16">
            <v>12851</v>
          </cell>
          <cell r="AJ16">
            <v>2001</v>
          </cell>
          <cell r="AK16">
            <v>20325</v>
          </cell>
          <cell r="AO16">
            <v>0</v>
          </cell>
          <cell r="AZ16">
            <v>20325</v>
          </cell>
          <cell r="BA16" t="str">
            <v>KR</v>
          </cell>
          <cell r="BB16">
            <v>1582140</v>
          </cell>
          <cell r="BC16" t="str">
            <v>MV_COMM_USER</v>
          </cell>
          <cell r="BE16" t="str">
            <v>OPKG, 01/01/18</v>
          </cell>
          <cell r="BF16">
            <v>20180314</v>
          </cell>
          <cell r="BG16" t="str">
            <v>S</v>
          </cell>
          <cell r="BH16">
            <v>308079</v>
          </cell>
          <cell r="BI16" t="str">
            <v>STATE OF HAWAII</v>
          </cell>
          <cell r="BR16">
            <v>0</v>
          </cell>
          <cell r="CI16">
            <v>1900060605</v>
          </cell>
          <cell r="CJ16">
            <v>2007</v>
          </cell>
          <cell r="CO16" t="str">
            <v>ZP</v>
          </cell>
          <cell r="CP16">
            <v>2000054394</v>
          </cell>
          <cell r="CQ16">
            <v>43174</v>
          </cell>
          <cell r="CR16">
            <v>454184</v>
          </cell>
          <cell r="CS16">
            <v>-25973.66</v>
          </cell>
        </row>
        <row r="17">
          <cell r="C17">
            <v>1900060605</v>
          </cell>
          <cell r="D17">
            <v>2018</v>
          </cell>
          <cell r="E17">
            <v>3</v>
          </cell>
          <cell r="F17">
            <v>43173</v>
          </cell>
          <cell r="G17">
            <v>43101</v>
          </cell>
          <cell r="I17">
            <v>0</v>
          </cell>
          <cell r="J17">
            <v>6</v>
          </cell>
          <cell r="K17">
            <v>701000</v>
          </cell>
          <cell r="L17" t="str">
            <v>Real Property Rent Expense</v>
          </cell>
          <cell r="N17" t="str">
            <v>S</v>
          </cell>
          <cell r="O17">
            <v>51.61</v>
          </cell>
          <cell r="P17">
            <v>10823.45</v>
          </cell>
          <cell r="Q17">
            <v>0</v>
          </cell>
          <cell r="R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 t="str">
            <v>I0</v>
          </cell>
          <cell r="AI17">
            <v>12851</v>
          </cell>
          <cell r="AJ17">
            <v>2001</v>
          </cell>
          <cell r="AK17">
            <v>20876</v>
          </cell>
          <cell r="AO17">
            <v>0</v>
          </cell>
          <cell r="AZ17">
            <v>20876</v>
          </cell>
          <cell r="BA17" t="str">
            <v>KR</v>
          </cell>
          <cell r="BB17">
            <v>1582140</v>
          </cell>
          <cell r="BC17" t="str">
            <v>MV_COMM_USER</v>
          </cell>
          <cell r="BE17" t="str">
            <v>OPKG, 01/01/18</v>
          </cell>
          <cell r="BF17">
            <v>20180314</v>
          </cell>
          <cell r="BG17" t="str">
            <v>S</v>
          </cell>
          <cell r="BH17">
            <v>308079</v>
          </cell>
          <cell r="BI17" t="str">
            <v>STATE OF HAWAII</v>
          </cell>
          <cell r="BR17">
            <v>0</v>
          </cell>
          <cell r="CI17">
            <v>1900060605</v>
          </cell>
          <cell r="CJ17">
            <v>2007</v>
          </cell>
          <cell r="CO17" t="str">
            <v>ZP</v>
          </cell>
          <cell r="CP17">
            <v>2000054394</v>
          </cell>
          <cell r="CQ17">
            <v>43174</v>
          </cell>
          <cell r="CR17">
            <v>454184</v>
          </cell>
          <cell r="CS17">
            <v>-25973.66</v>
          </cell>
        </row>
        <row r="18">
          <cell r="C18">
            <v>1900060605</v>
          </cell>
          <cell r="D18">
            <v>2018</v>
          </cell>
          <cell r="E18">
            <v>3</v>
          </cell>
          <cell r="F18">
            <v>43173</v>
          </cell>
          <cell r="G18">
            <v>43101</v>
          </cell>
          <cell r="I18">
            <v>0</v>
          </cell>
          <cell r="J18">
            <v>7</v>
          </cell>
          <cell r="K18">
            <v>701000</v>
          </cell>
          <cell r="L18" t="str">
            <v>Real Property Rent Expense</v>
          </cell>
          <cell r="N18" t="str">
            <v>S</v>
          </cell>
          <cell r="O18">
            <v>258.07</v>
          </cell>
          <cell r="P18">
            <v>10823.45</v>
          </cell>
          <cell r="Q18">
            <v>0</v>
          </cell>
          <cell r="R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 t="str">
            <v>I0</v>
          </cell>
          <cell r="AI18">
            <v>12851</v>
          </cell>
          <cell r="AJ18">
            <v>2001</v>
          </cell>
          <cell r="AK18">
            <v>20649</v>
          </cell>
          <cell r="AO18">
            <v>0</v>
          </cell>
          <cell r="AZ18">
            <v>20649</v>
          </cell>
          <cell r="BA18" t="str">
            <v>KR</v>
          </cell>
          <cell r="BB18">
            <v>1582140</v>
          </cell>
          <cell r="BC18" t="str">
            <v>MV_COMM_USER</v>
          </cell>
          <cell r="BE18" t="str">
            <v>OPKG, 01/01/18</v>
          </cell>
          <cell r="BF18">
            <v>20180314</v>
          </cell>
          <cell r="BG18" t="str">
            <v>S</v>
          </cell>
          <cell r="BH18">
            <v>308079</v>
          </cell>
          <cell r="BI18" t="str">
            <v>STATE OF HAWAII</v>
          </cell>
          <cell r="BR18">
            <v>0</v>
          </cell>
          <cell r="CI18">
            <v>1900060605</v>
          </cell>
          <cell r="CJ18">
            <v>2007</v>
          </cell>
          <cell r="CO18" t="str">
            <v>ZP</v>
          </cell>
          <cell r="CP18">
            <v>2000054394</v>
          </cell>
          <cell r="CQ18">
            <v>43174</v>
          </cell>
          <cell r="CR18">
            <v>454184</v>
          </cell>
          <cell r="CS18">
            <v>-25973.66</v>
          </cell>
        </row>
        <row r="19">
          <cell r="C19">
            <v>1900060605</v>
          </cell>
          <cell r="D19">
            <v>2018</v>
          </cell>
          <cell r="E19">
            <v>3</v>
          </cell>
          <cell r="F19">
            <v>43173</v>
          </cell>
          <cell r="G19">
            <v>43101</v>
          </cell>
          <cell r="I19">
            <v>0</v>
          </cell>
          <cell r="J19">
            <v>8</v>
          </cell>
          <cell r="K19">
            <v>701000</v>
          </cell>
          <cell r="L19" t="str">
            <v>Real Property Rent Expense</v>
          </cell>
          <cell r="N19" t="str">
            <v>S</v>
          </cell>
          <cell r="O19">
            <v>103.23</v>
          </cell>
          <cell r="P19">
            <v>10823.45</v>
          </cell>
          <cell r="Q19">
            <v>0</v>
          </cell>
          <cell r="R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 t="str">
            <v>I0</v>
          </cell>
          <cell r="AI19">
            <v>12851</v>
          </cell>
          <cell r="AJ19">
            <v>2001</v>
          </cell>
          <cell r="AK19">
            <v>20320</v>
          </cell>
          <cell r="AO19">
            <v>0</v>
          </cell>
          <cell r="AZ19">
            <v>20320</v>
          </cell>
          <cell r="BA19" t="str">
            <v>KR</v>
          </cell>
          <cell r="BB19">
            <v>1582140</v>
          </cell>
          <cell r="BC19" t="str">
            <v>MV_COMM_USER</v>
          </cell>
          <cell r="BE19" t="str">
            <v>OPKG, 01/01/18</v>
          </cell>
          <cell r="BF19">
            <v>20180314</v>
          </cell>
          <cell r="BG19" t="str">
            <v>S</v>
          </cell>
          <cell r="BH19">
            <v>308079</v>
          </cell>
          <cell r="BI19" t="str">
            <v>STATE OF HAWAII</v>
          </cell>
          <cell r="BR19">
            <v>0</v>
          </cell>
          <cell r="CI19">
            <v>1900060605</v>
          </cell>
          <cell r="CJ19">
            <v>2007</v>
          </cell>
          <cell r="CO19" t="str">
            <v>ZP</v>
          </cell>
          <cell r="CP19">
            <v>2000054394</v>
          </cell>
          <cell r="CQ19">
            <v>43174</v>
          </cell>
          <cell r="CR19">
            <v>454184</v>
          </cell>
          <cell r="CS19">
            <v>-25973.66</v>
          </cell>
        </row>
        <row r="20">
          <cell r="C20">
            <v>1900060605</v>
          </cell>
          <cell r="D20">
            <v>2018</v>
          </cell>
          <cell r="E20">
            <v>3</v>
          </cell>
          <cell r="F20">
            <v>43173</v>
          </cell>
          <cell r="G20">
            <v>43101</v>
          </cell>
          <cell r="I20">
            <v>0</v>
          </cell>
          <cell r="J20">
            <v>9</v>
          </cell>
          <cell r="K20">
            <v>701000</v>
          </cell>
          <cell r="L20" t="str">
            <v>Real Property Rent Expense</v>
          </cell>
          <cell r="N20" t="str">
            <v>S</v>
          </cell>
          <cell r="O20">
            <v>619.37</v>
          </cell>
          <cell r="P20">
            <v>10823.45</v>
          </cell>
          <cell r="Q20">
            <v>0</v>
          </cell>
          <cell r="R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 t="str">
            <v>I0</v>
          </cell>
          <cell r="AI20">
            <v>12851</v>
          </cell>
          <cell r="AJ20">
            <v>2001</v>
          </cell>
          <cell r="AK20">
            <v>20289</v>
          </cell>
          <cell r="AO20">
            <v>0</v>
          </cell>
          <cell r="AZ20">
            <v>20289</v>
          </cell>
          <cell r="BA20" t="str">
            <v>KR</v>
          </cell>
          <cell r="BB20">
            <v>1582140</v>
          </cell>
          <cell r="BC20" t="str">
            <v>MV_COMM_USER</v>
          </cell>
          <cell r="BE20" t="str">
            <v>OPKG, 01/01/18</v>
          </cell>
          <cell r="BF20">
            <v>20180314</v>
          </cell>
          <cell r="BG20" t="str">
            <v>S</v>
          </cell>
          <cell r="BH20">
            <v>308079</v>
          </cell>
          <cell r="BI20" t="str">
            <v>STATE OF HAWAII</v>
          </cell>
          <cell r="BR20">
            <v>0</v>
          </cell>
          <cell r="CI20">
            <v>1900060605</v>
          </cell>
          <cell r="CJ20">
            <v>2007</v>
          </cell>
          <cell r="CO20" t="str">
            <v>ZP</v>
          </cell>
          <cell r="CP20">
            <v>2000054394</v>
          </cell>
          <cell r="CQ20">
            <v>43174</v>
          </cell>
          <cell r="CR20">
            <v>454184</v>
          </cell>
          <cell r="CS20">
            <v>-25973.66</v>
          </cell>
        </row>
        <row r="21">
          <cell r="C21">
            <v>1900060605</v>
          </cell>
          <cell r="D21">
            <v>2018</v>
          </cell>
          <cell r="E21">
            <v>3</v>
          </cell>
          <cell r="F21">
            <v>43173</v>
          </cell>
          <cell r="G21">
            <v>43101</v>
          </cell>
          <cell r="I21">
            <v>0</v>
          </cell>
          <cell r="J21">
            <v>10</v>
          </cell>
          <cell r="K21">
            <v>701000</v>
          </cell>
          <cell r="L21" t="str">
            <v>Real Property Rent Expense</v>
          </cell>
          <cell r="N21" t="str">
            <v>S</v>
          </cell>
          <cell r="O21">
            <v>258.07</v>
          </cell>
          <cell r="P21">
            <v>10823.45</v>
          </cell>
          <cell r="Q21">
            <v>0</v>
          </cell>
          <cell r="R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 t="str">
            <v>I0</v>
          </cell>
          <cell r="AI21">
            <v>12851</v>
          </cell>
          <cell r="AJ21">
            <v>2001</v>
          </cell>
          <cell r="AK21">
            <v>20319</v>
          </cell>
          <cell r="AO21">
            <v>0</v>
          </cell>
          <cell r="AZ21">
            <v>20319</v>
          </cell>
          <cell r="BA21" t="str">
            <v>KR</v>
          </cell>
          <cell r="BB21">
            <v>1582140</v>
          </cell>
          <cell r="BC21" t="str">
            <v>MV_COMM_USER</v>
          </cell>
          <cell r="BE21" t="str">
            <v>OPKG, 01/01/18</v>
          </cell>
          <cell r="BF21">
            <v>20180314</v>
          </cell>
          <cell r="BG21" t="str">
            <v>S</v>
          </cell>
          <cell r="BH21">
            <v>308079</v>
          </cell>
          <cell r="BI21" t="str">
            <v>STATE OF HAWAII</v>
          </cell>
          <cell r="BR21">
            <v>0</v>
          </cell>
          <cell r="CI21">
            <v>1900060605</v>
          </cell>
          <cell r="CJ21">
            <v>2007</v>
          </cell>
          <cell r="CO21" t="str">
            <v>ZP</v>
          </cell>
          <cell r="CP21">
            <v>2000054394</v>
          </cell>
          <cell r="CQ21">
            <v>43174</v>
          </cell>
          <cell r="CR21">
            <v>454184</v>
          </cell>
          <cell r="CS21">
            <v>-25973.66</v>
          </cell>
        </row>
        <row r="22">
          <cell r="C22">
            <v>1900060605</v>
          </cell>
          <cell r="D22">
            <v>2018</v>
          </cell>
          <cell r="E22">
            <v>3</v>
          </cell>
          <cell r="F22">
            <v>43173</v>
          </cell>
          <cell r="G22">
            <v>43101</v>
          </cell>
          <cell r="I22">
            <v>0</v>
          </cell>
          <cell r="J22">
            <v>11</v>
          </cell>
          <cell r="K22">
            <v>701000</v>
          </cell>
          <cell r="L22" t="str">
            <v>Real Property Rent Expense</v>
          </cell>
          <cell r="N22" t="str">
            <v>S</v>
          </cell>
          <cell r="O22">
            <v>103.24</v>
          </cell>
          <cell r="P22">
            <v>10823.45</v>
          </cell>
          <cell r="Q22">
            <v>0</v>
          </cell>
          <cell r="R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 t="str">
            <v>I0</v>
          </cell>
          <cell r="AI22">
            <v>12851</v>
          </cell>
          <cell r="AJ22">
            <v>2001</v>
          </cell>
          <cell r="AK22">
            <v>20663</v>
          </cell>
          <cell r="AO22">
            <v>0</v>
          </cell>
          <cell r="AZ22">
            <v>20663</v>
          </cell>
          <cell r="BA22" t="str">
            <v>KR</v>
          </cell>
          <cell r="BB22">
            <v>1582140</v>
          </cell>
          <cell r="BC22" t="str">
            <v>MV_COMM_USER</v>
          </cell>
          <cell r="BE22" t="str">
            <v>OPKG, 01/01/18</v>
          </cell>
          <cell r="BF22">
            <v>20180314</v>
          </cell>
          <cell r="BG22" t="str">
            <v>S</v>
          </cell>
          <cell r="BH22">
            <v>308079</v>
          </cell>
          <cell r="BI22" t="str">
            <v>STATE OF HAWAII</v>
          </cell>
          <cell r="BR22">
            <v>0</v>
          </cell>
          <cell r="CI22">
            <v>1900060605</v>
          </cell>
          <cell r="CJ22">
            <v>2007</v>
          </cell>
          <cell r="CO22" t="str">
            <v>ZP</v>
          </cell>
          <cell r="CP22">
            <v>2000054394</v>
          </cell>
          <cell r="CQ22">
            <v>43174</v>
          </cell>
          <cell r="CR22">
            <v>454184</v>
          </cell>
          <cell r="CS22">
            <v>-25973.66</v>
          </cell>
        </row>
        <row r="23">
          <cell r="C23">
            <v>1900060605</v>
          </cell>
          <cell r="D23">
            <v>2018</v>
          </cell>
          <cell r="E23">
            <v>3</v>
          </cell>
          <cell r="F23">
            <v>43173</v>
          </cell>
          <cell r="G23">
            <v>43101</v>
          </cell>
          <cell r="I23">
            <v>0</v>
          </cell>
          <cell r="J23">
            <v>12</v>
          </cell>
          <cell r="K23">
            <v>701000</v>
          </cell>
          <cell r="L23" t="str">
            <v>Real Property Rent Expense</v>
          </cell>
          <cell r="N23" t="str">
            <v>S</v>
          </cell>
          <cell r="O23">
            <v>412.91</v>
          </cell>
          <cell r="P23">
            <v>10823.45</v>
          </cell>
          <cell r="Q23">
            <v>0</v>
          </cell>
          <cell r="R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 t="str">
            <v>I0</v>
          </cell>
          <cell r="AI23">
            <v>12851</v>
          </cell>
          <cell r="AJ23">
            <v>2001</v>
          </cell>
          <cell r="AK23">
            <v>20323</v>
          </cell>
          <cell r="AO23">
            <v>0</v>
          </cell>
          <cell r="AZ23">
            <v>20323</v>
          </cell>
          <cell r="BA23" t="str">
            <v>KR</v>
          </cell>
          <cell r="BB23">
            <v>1582140</v>
          </cell>
          <cell r="BC23" t="str">
            <v>MV_COMM_USER</v>
          </cell>
          <cell r="BE23" t="str">
            <v>OPKG, 01/01/18</v>
          </cell>
          <cell r="BF23">
            <v>20180314</v>
          </cell>
          <cell r="BG23" t="str">
            <v>S</v>
          </cell>
          <cell r="BH23">
            <v>308079</v>
          </cell>
          <cell r="BI23" t="str">
            <v>STATE OF HAWAII</v>
          </cell>
          <cell r="BR23">
            <v>0</v>
          </cell>
          <cell r="CI23">
            <v>1900060605</v>
          </cell>
          <cell r="CJ23">
            <v>2007</v>
          </cell>
          <cell r="CO23" t="str">
            <v>ZP</v>
          </cell>
          <cell r="CP23">
            <v>2000054394</v>
          </cell>
          <cell r="CQ23">
            <v>43174</v>
          </cell>
          <cell r="CR23">
            <v>454184</v>
          </cell>
          <cell r="CS23">
            <v>-25973.66</v>
          </cell>
        </row>
        <row r="24">
          <cell r="C24">
            <v>1900060605</v>
          </cell>
          <cell r="D24">
            <v>2018</v>
          </cell>
          <cell r="E24">
            <v>3</v>
          </cell>
          <cell r="F24">
            <v>43173</v>
          </cell>
          <cell r="G24">
            <v>43101</v>
          </cell>
          <cell r="I24">
            <v>0</v>
          </cell>
          <cell r="J24">
            <v>13</v>
          </cell>
          <cell r="K24">
            <v>701000</v>
          </cell>
          <cell r="L24" t="str">
            <v>Real Property Rent Expense</v>
          </cell>
          <cell r="N24" t="str">
            <v>S</v>
          </cell>
          <cell r="O24">
            <v>103.23</v>
          </cell>
          <cell r="P24">
            <v>10823.45</v>
          </cell>
          <cell r="Q24">
            <v>0</v>
          </cell>
          <cell r="R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 t="str">
            <v>I0</v>
          </cell>
          <cell r="AI24">
            <v>12851</v>
          </cell>
          <cell r="AJ24">
            <v>2001</v>
          </cell>
          <cell r="AK24">
            <v>20321</v>
          </cell>
          <cell r="AO24">
            <v>0</v>
          </cell>
          <cell r="AZ24">
            <v>20321</v>
          </cell>
          <cell r="BA24" t="str">
            <v>KR</v>
          </cell>
          <cell r="BB24">
            <v>1582140</v>
          </cell>
          <cell r="BC24" t="str">
            <v>MV_COMM_USER</v>
          </cell>
          <cell r="BE24" t="str">
            <v>OPKG, 01/01/18</v>
          </cell>
          <cell r="BF24">
            <v>20180314</v>
          </cell>
          <cell r="BG24" t="str">
            <v>S</v>
          </cell>
          <cell r="BH24">
            <v>308079</v>
          </cell>
          <cell r="BI24" t="str">
            <v>STATE OF HAWAII</v>
          </cell>
          <cell r="BR24">
            <v>0</v>
          </cell>
          <cell r="CI24">
            <v>1900060605</v>
          </cell>
          <cell r="CJ24">
            <v>2007</v>
          </cell>
          <cell r="CO24" t="str">
            <v>ZP</v>
          </cell>
          <cell r="CP24">
            <v>2000054394</v>
          </cell>
          <cell r="CQ24">
            <v>43174</v>
          </cell>
          <cell r="CR24">
            <v>454184</v>
          </cell>
          <cell r="CS24">
            <v>-25973.66</v>
          </cell>
        </row>
        <row r="25">
          <cell r="C25">
            <v>1900060605</v>
          </cell>
          <cell r="D25">
            <v>2018</v>
          </cell>
          <cell r="E25">
            <v>3</v>
          </cell>
          <cell r="F25">
            <v>43173</v>
          </cell>
          <cell r="G25">
            <v>43101</v>
          </cell>
          <cell r="I25">
            <v>0</v>
          </cell>
          <cell r="J25">
            <v>14</v>
          </cell>
          <cell r="K25">
            <v>701000</v>
          </cell>
          <cell r="L25" t="str">
            <v>Real Property Rent Expense</v>
          </cell>
          <cell r="N25" t="str">
            <v>S</v>
          </cell>
          <cell r="O25">
            <v>412.91</v>
          </cell>
          <cell r="P25">
            <v>10823.45</v>
          </cell>
          <cell r="Q25">
            <v>0</v>
          </cell>
          <cell r="R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 t="str">
            <v>I0</v>
          </cell>
          <cell r="AI25">
            <v>12851</v>
          </cell>
          <cell r="AJ25">
            <v>2001</v>
          </cell>
          <cell r="AK25">
            <v>20326</v>
          </cell>
          <cell r="AO25">
            <v>0</v>
          </cell>
          <cell r="AZ25">
            <v>20326</v>
          </cell>
          <cell r="BA25" t="str">
            <v>KR</v>
          </cell>
          <cell r="BB25">
            <v>1582140</v>
          </cell>
          <cell r="BC25" t="str">
            <v>MV_COMM_USER</v>
          </cell>
          <cell r="BE25" t="str">
            <v>OPKG, 01/01/18</v>
          </cell>
          <cell r="BF25">
            <v>20180314</v>
          </cell>
          <cell r="BG25" t="str">
            <v>S</v>
          </cell>
          <cell r="BH25">
            <v>308079</v>
          </cell>
          <cell r="BI25" t="str">
            <v>STATE OF HAWAII</v>
          </cell>
          <cell r="BR25">
            <v>0</v>
          </cell>
          <cell r="CI25">
            <v>1900060605</v>
          </cell>
          <cell r="CJ25">
            <v>2007</v>
          </cell>
          <cell r="CO25" t="str">
            <v>ZP</v>
          </cell>
          <cell r="CP25">
            <v>2000054394</v>
          </cell>
          <cell r="CQ25">
            <v>43174</v>
          </cell>
          <cell r="CR25">
            <v>454184</v>
          </cell>
          <cell r="CS25">
            <v>-25973.66</v>
          </cell>
        </row>
        <row r="26">
          <cell r="C26">
            <v>1900060605</v>
          </cell>
          <cell r="D26">
            <v>2018</v>
          </cell>
          <cell r="E26">
            <v>3</v>
          </cell>
          <cell r="F26">
            <v>43173</v>
          </cell>
          <cell r="G26">
            <v>43101</v>
          </cell>
          <cell r="I26">
            <v>0</v>
          </cell>
          <cell r="J26">
            <v>15</v>
          </cell>
          <cell r="K26">
            <v>701000</v>
          </cell>
          <cell r="L26" t="str">
            <v>Real Property Rent Expense</v>
          </cell>
          <cell r="N26" t="str">
            <v>S</v>
          </cell>
          <cell r="O26">
            <v>7520.15</v>
          </cell>
          <cell r="P26">
            <v>10823.45</v>
          </cell>
          <cell r="Q26">
            <v>0</v>
          </cell>
          <cell r="R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 t="str">
            <v>I0</v>
          </cell>
          <cell r="AI26">
            <v>12851</v>
          </cell>
          <cell r="AJ26">
            <v>2001</v>
          </cell>
          <cell r="AK26">
            <v>20876</v>
          </cell>
          <cell r="AO26">
            <v>0</v>
          </cell>
          <cell r="AZ26">
            <v>20876</v>
          </cell>
          <cell r="BA26" t="str">
            <v>KR</v>
          </cell>
          <cell r="BB26">
            <v>1582140</v>
          </cell>
          <cell r="BC26" t="str">
            <v>MV_COMM_USER</v>
          </cell>
          <cell r="BE26" t="str">
            <v>OPKG, 01/01/18</v>
          </cell>
          <cell r="BF26">
            <v>20180314</v>
          </cell>
          <cell r="BG26" t="str">
            <v>S</v>
          </cell>
          <cell r="BH26">
            <v>308079</v>
          </cell>
          <cell r="BI26" t="str">
            <v>STATE OF HAWAII</v>
          </cell>
          <cell r="BR26">
            <v>0</v>
          </cell>
          <cell r="CI26">
            <v>1900060605</v>
          </cell>
          <cell r="CJ26">
            <v>2007</v>
          </cell>
          <cell r="CO26" t="str">
            <v>ZP</v>
          </cell>
          <cell r="CP26">
            <v>2000054394</v>
          </cell>
          <cell r="CQ26">
            <v>43174</v>
          </cell>
          <cell r="CR26">
            <v>454184</v>
          </cell>
          <cell r="CS26">
            <v>-25973.66</v>
          </cell>
        </row>
        <row r="27">
          <cell r="C27">
            <v>1900060664</v>
          </cell>
          <cell r="D27">
            <v>2018</v>
          </cell>
          <cell r="E27">
            <v>1</v>
          </cell>
          <cell r="F27">
            <v>43125</v>
          </cell>
          <cell r="G27">
            <v>43101</v>
          </cell>
          <cell r="I27">
            <v>0</v>
          </cell>
          <cell r="J27">
            <v>2</v>
          </cell>
          <cell r="K27">
            <v>701000</v>
          </cell>
          <cell r="L27" t="str">
            <v>Real Property Rent Expense</v>
          </cell>
          <cell r="N27" t="str">
            <v>S</v>
          </cell>
          <cell r="O27">
            <v>3817.2</v>
          </cell>
          <cell r="P27">
            <v>19714</v>
          </cell>
          <cell r="Q27">
            <v>0</v>
          </cell>
          <cell r="R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 t="str">
            <v>I0</v>
          </cell>
          <cell r="AI27">
            <v>12851</v>
          </cell>
          <cell r="AJ27">
            <v>2001</v>
          </cell>
          <cell r="AK27">
            <v>20288</v>
          </cell>
          <cell r="AO27">
            <v>0</v>
          </cell>
          <cell r="AZ27">
            <v>20288</v>
          </cell>
          <cell r="BA27" t="str">
            <v>KR</v>
          </cell>
          <cell r="BB27">
            <v>1581939</v>
          </cell>
          <cell r="BC27" t="str">
            <v>MV_COMM_USER</v>
          </cell>
          <cell r="BE27" t="str">
            <v>CONTRACT H-99-2131</v>
          </cell>
          <cell r="BF27">
            <v>20180125</v>
          </cell>
          <cell r="BG27" t="str">
            <v>S</v>
          </cell>
          <cell r="BH27">
            <v>308079</v>
          </cell>
          <cell r="BI27" t="str">
            <v>STATE OF HAWAII</v>
          </cell>
          <cell r="BR27">
            <v>0</v>
          </cell>
          <cell r="CI27">
            <v>1900060664</v>
          </cell>
          <cell r="CJ27">
            <v>2007</v>
          </cell>
          <cell r="CO27" t="str">
            <v>ZP</v>
          </cell>
          <cell r="CP27">
            <v>2000053700</v>
          </cell>
          <cell r="CQ27">
            <v>43132</v>
          </cell>
          <cell r="CR27">
            <v>453498</v>
          </cell>
          <cell r="CS27">
            <v>-172207.25</v>
          </cell>
        </row>
        <row r="28">
          <cell r="C28">
            <v>1900060664</v>
          </cell>
          <cell r="D28">
            <v>2018</v>
          </cell>
          <cell r="E28">
            <v>1</v>
          </cell>
          <cell r="F28">
            <v>43125</v>
          </cell>
          <cell r="G28">
            <v>43101</v>
          </cell>
          <cell r="I28">
            <v>0</v>
          </cell>
          <cell r="J28">
            <v>3</v>
          </cell>
          <cell r="K28">
            <v>701000</v>
          </cell>
          <cell r="L28" t="str">
            <v>Real Property Rent Expense</v>
          </cell>
          <cell r="N28" t="str">
            <v>S</v>
          </cell>
          <cell r="O28">
            <v>12777</v>
          </cell>
          <cell r="P28">
            <v>19714</v>
          </cell>
          <cell r="Q28">
            <v>0</v>
          </cell>
          <cell r="R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 t="str">
            <v>I0</v>
          </cell>
          <cell r="AI28">
            <v>12851</v>
          </cell>
          <cell r="AJ28">
            <v>2001</v>
          </cell>
          <cell r="AK28">
            <v>20289</v>
          </cell>
          <cell r="AO28">
            <v>0</v>
          </cell>
          <cell r="AZ28">
            <v>20289</v>
          </cell>
          <cell r="BA28" t="str">
            <v>KR</v>
          </cell>
          <cell r="BB28">
            <v>1581939</v>
          </cell>
          <cell r="BC28" t="str">
            <v>MV_COMM_USER</v>
          </cell>
          <cell r="BE28" t="str">
            <v>CONTRACT H-99-2131</v>
          </cell>
          <cell r="BF28">
            <v>20180125</v>
          </cell>
          <cell r="BG28" t="str">
            <v>S</v>
          </cell>
          <cell r="BH28">
            <v>308079</v>
          </cell>
          <cell r="BI28" t="str">
            <v>STATE OF HAWAII</v>
          </cell>
          <cell r="BR28">
            <v>0</v>
          </cell>
          <cell r="CI28">
            <v>1900060664</v>
          </cell>
          <cell r="CJ28">
            <v>2007</v>
          </cell>
          <cell r="CO28" t="str">
            <v>ZP</v>
          </cell>
          <cell r="CP28">
            <v>2000053700</v>
          </cell>
          <cell r="CQ28">
            <v>43132</v>
          </cell>
          <cell r="CR28">
            <v>453498</v>
          </cell>
          <cell r="CS28">
            <v>-172207.25</v>
          </cell>
        </row>
        <row r="29">
          <cell r="C29">
            <v>1900060664</v>
          </cell>
          <cell r="D29">
            <v>2018</v>
          </cell>
          <cell r="E29">
            <v>1</v>
          </cell>
          <cell r="F29">
            <v>43125</v>
          </cell>
          <cell r="G29">
            <v>43101</v>
          </cell>
          <cell r="I29">
            <v>0</v>
          </cell>
          <cell r="J29">
            <v>4</v>
          </cell>
          <cell r="K29">
            <v>701000</v>
          </cell>
          <cell r="L29" t="str">
            <v>Real Property Rent Expense</v>
          </cell>
          <cell r="N29" t="str">
            <v>S</v>
          </cell>
          <cell r="O29">
            <v>1064</v>
          </cell>
          <cell r="P29">
            <v>19714</v>
          </cell>
          <cell r="Q29">
            <v>0</v>
          </cell>
          <cell r="R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 t="str">
            <v>I0</v>
          </cell>
          <cell r="AI29">
            <v>12851</v>
          </cell>
          <cell r="AJ29">
            <v>2001</v>
          </cell>
          <cell r="AK29">
            <v>20649</v>
          </cell>
          <cell r="AO29">
            <v>0</v>
          </cell>
          <cell r="AZ29">
            <v>20649</v>
          </cell>
          <cell r="BA29" t="str">
            <v>KR</v>
          </cell>
          <cell r="BB29">
            <v>1581939</v>
          </cell>
          <cell r="BC29" t="str">
            <v>MV_COMM_USER</v>
          </cell>
          <cell r="BE29" t="str">
            <v>CONTRACT H-99-2131</v>
          </cell>
          <cell r="BF29">
            <v>20180125</v>
          </cell>
          <cell r="BG29" t="str">
            <v>S</v>
          </cell>
          <cell r="BH29">
            <v>308079</v>
          </cell>
          <cell r="BI29" t="str">
            <v>STATE OF HAWAII</v>
          </cell>
          <cell r="BR29">
            <v>0</v>
          </cell>
          <cell r="CI29">
            <v>1900060664</v>
          </cell>
          <cell r="CJ29">
            <v>2007</v>
          </cell>
          <cell r="CO29" t="str">
            <v>ZP</v>
          </cell>
          <cell r="CP29">
            <v>2000053700</v>
          </cell>
          <cell r="CQ29">
            <v>43132</v>
          </cell>
          <cell r="CR29">
            <v>453498</v>
          </cell>
          <cell r="CS29">
            <v>-172207.25</v>
          </cell>
        </row>
        <row r="30">
          <cell r="C30">
            <v>1900060664</v>
          </cell>
          <cell r="D30">
            <v>2018</v>
          </cell>
          <cell r="E30">
            <v>1</v>
          </cell>
          <cell r="F30">
            <v>43125</v>
          </cell>
          <cell r="G30">
            <v>43101</v>
          </cell>
          <cell r="I30">
            <v>0</v>
          </cell>
          <cell r="J30">
            <v>5</v>
          </cell>
          <cell r="K30">
            <v>701000</v>
          </cell>
          <cell r="L30" t="str">
            <v>Real Property Rent Expense</v>
          </cell>
          <cell r="N30" t="str">
            <v>S</v>
          </cell>
          <cell r="O30">
            <v>2055.8000000000002</v>
          </cell>
          <cell r="P30">
            <v>19714</v>
          </cell>
          <cell r="Q30">
            <v>0</v>
          </cell>
          <cell r="R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 t="str">
            <v>I0</v>
          </cell>
          <cell r="AI30">
            <v>12851</v>
          </cell>
          <cell r="AJ30">
            <v>2001</v>
          </cell>
          <cell r="AK30">
            <v>20663</v>
          </cell>
          <cell r="AO30">
            <v>0</v>
          </cell>
          <cell r="AZ30">
            <v>20663</v>
          </cell>
          <cell r="BA30" t="str">
            <v>KR</v>
          </cell>
          <cell r="BB30">
            <v>1581939</v>
          </cell>
          <cell r="BC30" t="str">
            <v>MV_COMM_USER</v>
          </cell>
          <cell r="BE30" t="str">
            <v>CONTRACT H-99-2131</v>
          </cell>
          <cell r="BF30">
            <v>20180125</v>
          </cell>
          <cell r="BG30" t="str">
            <v>S</v>
          </cell>
          <cell r="BH30">
            <v>308079</v>
          </cell>
          <cell r="BI30" t="str">
            <v>STATE OF HAWAII</v>
          </cell>
          <cell r="BR30">
            <v>0</v>
          </cell>
          <cell r="CI30">
            <v>1900060664</v>
          </cell>
          <cell r="CJ30">
            <v>2007</v>
          </cell>
          <cell r="CO30" t="str">
            <v>ZP</v>
          </cell>
          <cell r="CP30">
            <v>2000053700</v>
          </cell>
          <cell r="CQ30">
            <v>43132</v>
          </cell>
          <cell r="CR30">
            <v>453498</v>
          </cell>
          <cell r="CS30">
            <v>-172207.25</v>
          </cell>
        </row>
        <row r="31">
          <cell r="C31">
            <v>1900060667</v>
          </cell>
          <cell r="D31">
            <v>2018</v>
          </cell>
          <cell r="E31">
            <v>1</v>
          </cell>
          <cell r="F31">
            <v>43125</v>
          </cell>
          <cell r="G31">
            <v>43101</v>
          </cell>
          <cell r="I31">
            <v>0</v>
          </cell>
          <cell r="J31">
            <v>2</v>
          </cell>
          <cell r="K31">
            <v>701000</v>
          </cell>
          <cell r="L31" t="str">
            <v>Real Property Rent Expense</v>
          </cell>
          <cell r="N31" t="str">
            <v>S</v>
          </cell>
          <cell r="O31">
            <v>5669</v>
          </cell>
          <cell r="P31">
            <v>5669</v>
          </cell>
          <cell r="Q31">
            <v>0</v>
          </cell>
          <cell r="R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 t="str">
            <v>I0</v>
          </cell>
          <cell r="AI31">
            <v>12851</v>
          </cell>
          <cell r="AJ31">
            <v>2001</v>
          </cell>
          <cell r="AK31">
            <v>20876</v>
          </cell>
          <cell r="AO31">
            <v>0</v>
          </cell>
          <cell r="AZ31">
            <v>20876</v>
          </cell>
          <cell r="BA31" t="str">
            <v>KR</v>
          </cell>
          <cell r="BB31">
            <v>1581887</v>
          </cell>
          <cell r="BC31" t="str">
            <v>MV_COMM_USER</v>
          </cell>
          <cell r="BE31" t="str">
            <v>CONTRACT H-99-2175</v>
          </cell>
          <cell r="BF31">
            <v>20180125</v>
          </cell>
          <cell r="BG31" t="str">
            <v>S</v>
          </cell>
          <cell r="BH31">
            <v>308079</v>
          </cell>
          <cell r="BI31" t="str">
            <v>STATE OF HAWAII</v>
          </cell>
          <cell r="BR31">
            <v>0</v>
          </cell>
          <cell r="CI31">
            <v>1900060667</v>
          </cell>
          <cell r="CJ31">
            <v>2007</v>
          </cell>
          <cell r="CO31" t="str">
            <v>ZP</v>
          </cell>
          <cell r="CP31">
            <v>2000053700</v>
          </cell>
          <cell r="CQ31">
            <v>43132</v>
          </cell>
          <cell r="CR31">
            <v>453498</v>
          </cell>
          <cell r="CS31">
            <v>-172207.25</v>
          </cell>
        </row>
        <row r="32">
          <cell r="C32">
            <v>1900060775</v>
          </cell>
          <cell r="D32">
            <v>2018</v>
          </cell>
          <cell r="E32">
            <v>3</v>
          </cell>
          <cell r="F32">
            <v>43175</v>
          </cell>
          <cell r="G32">
            <v>43116</v>
          </cell>
          <cell r="I32">
            <v>0</v>
          </cell>
          <cell r="J32">
            <v>2</v>
          </cell>
          <cell r="K32">
            <v>701000</v>
          </cell>
          <cell r="L32" t="str">
            <v>Real Property Rent Expense</v>
          </cell>
          <cell r="N32" t="str">
            <v>S</v>
          </cell>
          <cell r="O32">
            <v>7460</v>
          </cell>
          <cell r="P32">
            <v>7460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 t="str">
            <v>I0</v>
          </cell>
          <cell r="AI32">
            <v>12851</v>
          </cell>
          <cell r="AJ32">
            <v>2001</v>
          </cell>
          <cell r="AK32">
            <v>20289</v>
          </cell>
          <cell r="AO32">
            <v>0</v>
          </cell>
          <cell r="AZ32">
            <v>20289</v>
          </cell>
          <cell r="BA32" t="str">
            <v>KR</v>
          </cell>
          <cell r="BB32">
            <v>1583128</v>
          </cell>
          <cell r="BC32" t="str">
            <v>MV_COMM_USER</v>
          </cell>
          <cell r="BE32" t="str">
            <v>STORAGE, PIER 40 (Dec)</v>
          </cell>
          <cell r="BG32" t="str">
            <v>S</v>
          </cell>
          <cell r="BH32">
            <v>308079</v>
          </cell>
          <cell r="BI32" t="str">
            <v>STATE OF HAWAII</v>
          </cell>
          <cell r="BR32">
            <v>0</v>
          </cell>
          <cell r="CI32">
            <v>1900060775</v>
          </cell>
          <cell r="CJ32">
            <v>2007</v>
          </cell>
          <cell r="CO32" t="str">
            <v>ZP</v>
          </cell>
          <cell r="CP32">
            <v>2000054519</v>
          </cell>
          <cell r="CQ32">
            <v>43181</v>
          </cell>
          <cell r="CR32">
            <v>454308</v>
          </cell>
          <cell r="CS32">
            <v>-76751.350000000006</v>
          </cell>
        </row>
        <row r="33">
          <cell r="C33">
            <v>1900060834</v>
          </cell>
          <cell r="D33">
            <v>2018</v>
          </cell>
          <cell r="E33">
            <v>2</v>
          </cell>
          <cell r="F33">
            <v>43138</v>
          </cell>
          <cell r="G33">
            <v>43138</v>
          </cell>
          <cell r="I33">
            <v>0</v>
          </cell>
          <cell r="J33">
            <v>2</v>
          </cell>
          <cell r="K33">
            <v>701000</v>
          </cell>
          <cell r="L33" t="str">
            <v>Real Property Rent Expense</v>
          </cell>
          <cell r="N33" t="str">
            <v>S</v>
          </cell>
          <cell r="O33">
            <v>10448.4</v>
          </cell>
          <cell r="P33">
            <v>10448.4</v>
          </cell>
          <cell r="Q33">
            <v>0</v>
          </cell>
          <cell r="R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 t="str">
            <v>I0</v>
          </cell>
          <cell r="AI33">
            <v>2272</v>
          </cell>
          <cell r="AJ33">
            <v>2001</v>
          </cell>
          <cell r="AK33">
            <v>20427</v>
          </cell>
          <cell r="AO33">
            <v>0</v>
          </cell>
          <cell r="AZ33">
            <v>20427</v>
          </cell>
          <cell r="BA33" t="str">
            <v>KR</v>
          </cell>
          <cell r="BB33" t="str">
            <v>20180207V308078A</v>
          </cell>
          <cell r="BC33" t="str">
            <v>VMATLACK</v>
          </cell>
          <cell r="BE33" t="str">
            <v>CHASSIS STORAGE,HILO,2017-11(NOV)</v>
          </cell>
          <cell r="BF33">
            <v>20180207</v>
          </cell>
          <cell r="BG33" t="str">
            <v>S</v>
          </cell>
          <cell r="BH33">
            <v>308078</v>
          </cell>
          <cell r="BI33" t="str">
            <v>STATE OF HAWAII</v>
          </cell>
          <cell r="BR33">
            <v>0</v>
          </cell>
          <cell r="CI33">
            <v>1900060834</v>
          </cell>
          <cell r="CJ33">
            <v>2007</v>
          </cell>
          <cell r="CO33" t="str">
            <v>ZP</v>
          </cell>
          <cell r="CP33">
            <v>2000053842</v>
          </cell>
          <cell r="CQ33">
            <v>43139</v>
          </cell>
          <cell r="CR33">
            <v>453638</v>
          </cell>
          <cell r="CS33">
            <v>-10448.4</v>
          </cell>
        </row>
        <row r="34">
          <cell r="C34">
            <v>1900060839</v>
          </cell>
          <cell r="D34">
            <v>2018</v>
          </cell>
          <cell r="E34">
            <v>2</v>
          </cell>
          <cell r="F34">
            <v>43138</v>
          </cell>
          <cell r="G34">
            <v>43138</v>
          </cell>
          <cell r="I34">
            <v>0</v>
          </cell>
          <cell r="J34">
            <v>2</v>
          </cell>
          <cell r="K34">
            <v>701000</v>
          </cell>
          <cell r="L34" t="str">
            <v>Real Property Rent Expense</v>
          </cell>
          <cell r="N34" t="str">
            <v>S</v>
          </cell>
          <cell r="O34">
            <v>7693</v>
          </cell>
          <cell r="P34">
            <v>7693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 t="str">
            <v>I0</v>
          </cell>
          <cell r="AI34">
            <v>12851</v>
          </cell>
          <cell r="AJ34">
            <v>2001</v>
          </cell>
          <cell r="AK34">
            <v>20381</v>
          </cell>
          <cell r="AO34">
            <v>0</v>
          </cell>
          <cell r="AZ34">
            <v>20381</v>
          </cell>
          <cell r="BA34" t="str">
            <v>KR</v>
          </cell>
          <cell r="BB34" t="str">
            <v>20180207V308078G</v>
          </cell>
          <cell r="BC34" t="str">
            <v>VMATLACK</v>
          </cell>
          <cell r="BE34" t="str">
            <v>*CHASSIS STORAGE,KAWAIHAE,2018-01(JAN)</v>
          </cell>
          <cell r="BF34">
            <v>20180207</v>
          </cell>
          <cell r="BG34" t="str">
            <v>S</v>
          </cell>
          <cell r="BH34">
            <v>308078</v>
          </cell>
          <cell r="BI34" t="str">
            <v>STATE OF HAWAII</v>
          </cell>
          <cell r="BR34">
            <v>0</v>
          </cell>
          <cell r="CI34">
            <v>1900060839</v>
          </cell>
          <cell r="CJ34">
            <v>2007</v>
          </cell>
          <cell r="CO34" t="str">
            <v>ZP</v>
          </cell>
          <cell r="CP34">
            <v>2000053847</v>
          </cell>
          <cell r="CQ34">
            <v>43139</v>
          </cell>
          <cell r="CR34">
            <v>453643</v>
          </cell>
          <cell r="CS34">
            <v>-7693</v>
          </cell>
        </row>
        <row r="35">
          <cell r="C35">
            <v>1900060840</v>
          </cell>
          <cell r="D35">
            <v>2018</v>
          </cell>
          <cell r="E35">
            <v>2</v>
          </cell>
          <cell r="F35">
            <v>43138</v>
          </cell>
          <cell r="G35">
            <v>43137</v>
          </cell>
          <cell r="I35">
            <v>0</v>
          </cell>
          <cell r="J35">
            <v>2</v>
          </cell>
          <cell r="K35">
            <v>701000</v>
          </cell>
          <cell r="L35" t="str">
            <v>Real Property Rent Expense</v>
          </cell>
          <cell r="N35" t="str">
            <v>S</v>
          </cell>
          <cell r="O35">
            <v>11201</v>
          </cell>
          <cell r="P35">
            <v>11201</v>
          </cell>
          <cell r="Q35">
            <v>0</v>
          </cell>
          <cell r="R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 t="str">
            <v>I0</v>
          </cell>
          <cell r="AI35">
            <v>12851</v>
          </cell>
          <cell r="AJ35">
            <v>2001</v>
          </cell>
          <cell r="AK35">
            <v>20381</v>
          </cell>
          <cell r="AO35">
            <v>0</v>
          </cell>
          <cell r="AZ35">
            <v>20381</v>
          </cell>
          <cell r="BA35" t="str">
            <v>KR</v>
          </cell>
          <cell r="BB35" t="str">
            <v>20180207V308078H</v>
          </cell>
          <cell r="BC35" t="str">
            <v>VMATLACK</v>
          </cell>
          <cell r="BE35" t="str">
            <v>CHASSIS STORAGE,KAWAIHAE,2017-08(AUG)</v>
          </cell>
          <cell r="BF35">
            <v>20180207</v>
          </cell>
          <cell r="BG35" t="str">
            <v>S</v>
          </cell>
          <cell r="BH35">
            <v>308078</v>
          </cell>
          <cell r="BI35" t="str">
            <v>STATE OF HAWAII</v>
          </cell>
          <cell r="BR35">
            <v>0</v>
          </cell>
          <cell r="CI35">
            <v>1900060840</v>
          </cell>
          <cell r="CJ35">
            <v>2007</v>
          </cell>
          <cell r="CO35" t="str">
            <v>ZP</v>
          </cell>
          <cell r="CP35">
            <v>2000053848</v>
          </cell>
          <cell r="CQ35">
            <v>43139</v>
          </cell>
          <cell r="CR35">
            <v>453644</v>
          </cell>
          <cell r="CS35">
            <v>-11201</v>
          </cell>
        </row>
        <row r="36">
          <cell r="C36">
            <v>1900060841</v>
          </cell>
          <cell r="D36">
            <v>2018</v>
          </cell>
          <cell r="E36">
            <v>2</v>
          </cell>
          <cell r="F36">
            <v>43138</v>
          </cell>
          <cell r="G36">
            <v>43138</v>
          </cell>
          <cell r="I36">
            <v>0</v>
          </cell>
          <cell r="J36">
            <v>2</v>
          </cell>
          <cell r="K36">
            <v>701000</v>
          </cell>
          <cell r="L36" t="str">
            <v>Real Property Rent Expense</v>
          </cell>
          <cell r="N36" t="str">
            <v>S</v>
          </cell>
          <cell r="O36">
            <v>7209.4</v>
          </cell>
          <cell r="P36">
            <v>7209.4</v>
          </cell>
          <cell r="Q36">
            <v>0</v>
          </cell>
          <cell r="R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 t="str">
            <v>I0</v>
          </cell>
          <cell r="AI36">
            <v>2272</v>
          </cell>
          <cell r="AJ36">
            <v>2001</v>
          </cell>
          <cell r="AK36">
            <v>20427</v>
          </cell>
          <cell r="AO36">
            <v>0</v>
          </cell>
          <cell r="AZ36">
            <v>20427</v>
          </cell>
          <cell r="BA36" t="str">
            <v>KR</v>
          </cell>
          <cell r="BB36" t="str">
            <v>20180207V308078I</v>
          </cell>
          <cell r="BC36" t="str">
            <v>VMATLACK</v>
          </cell>
          <cell r="BE36" t="str">
            <v>CHASSIS STORAGE,HILO,2017-08(AUG)</v>
          </cell>
          <cell r="BF36">
            <v>20180207</v>
          </cell>
          <cell r="BG36" t="str">
            <v>S</v>
          </cell>
          <cell r="BH36">
            <v>308078</v>
          </cell>
          <cell r="BI36" t="str">
            <v>STATE OF HAWAII</v>
          </cell>
          <cell r="BR36">
            <v>0</v>
          </cell>
          <cell r="CI36">
            <v>1900060841</v>
          </cell>
          <cell r="CJ36">
            <v>2007</v>
          </cell>
          <cell r="CO36" t="str">
            <v>ZP</v>
          </cell>
          <cell r="CP36">
            <v>2000053849</v>
          </cell>
          <cell r="CQ36">
            <v>43139</v>
          </cell>
          <cell r="CR36">
            <v>453645</v>
          </cell>
          <cell r="CS36">
            <v>-7209.4</v>
          </cell>
        </row>
        <row r="37">
          <cell r="C37">
            <v>1900060844</v>
          </cell>
          <cell r="D37">
            <v>2018</v>
          </cell>
          <cell r="E37">
            <v>2</v>
          </cell>
          <cell r="F37">
            <v>43138</v>
          </cell>
          <cell r="G37">
            <v>43138</v>
          </cell>
          <cell r="I37">
            <v>0</v>
          </cell>
          <cell r="J37">
            <v>2</v>
          </cell>
          <cell r="K37">
            <v>701000</v>
          </cell>
          <cell r="L37" t="str">
            <v>Real Property Rent Expense</v>
          </cell>
          <cell r="N37" t="str">
            <v>S</v>
          </cell>
          <cell r="O37">
            <v>9508.4</v>
          </cell>
          <cell r="P37">
            <v>9508.4</v>
          </cell>
          <cell r="Q37">
            <v>0</v>
          </cell>
          <cell r="R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 t="str">
            <v>I0</v>
          </cell>
          <cell r="AI37">
            <v>2272</v>
          </cell>
          <cell r="AJ37">
            <v>2001</v>
          </cell>
          <cell r="AK37">
            <v>20427</v>
          </cell>
          <cell r="AO37">
            <v>0</v>
          </cell>
          <cell r="AZ37">
            <v>20427</v>
          </cell>
          <cell r="BA37" t="str">
            <v>KR</v>
          </cell>
          <cell r="BB37" t="str">
            <v>20180207V308078K</v>
          </cell>
          <cell r="BC37" t="str">
            <v>VMATLACK</v>
          </cell>
          <cell r="BE37" t="str">
            <v>CHASSIS STORAGE,HILO,2017-07(JUL)</v>
          </cell>
          <cell r="BF37">
            <v>20180207</v>
          </cell>
          <cell r="BG37" t="str">
            <v>S</v>
          </cell>
          <cell r="BH37">
            <v>308078</v>
          </cell>
          <cell r="BI37" t="str">
            <v>STATE OF HAWAII</v>
          </cell>
          <cell r="BR37">
            <v>0</v>
          </cell>
          <cell r="CI37">
            <v>1900060844</v>
          </cell>
          <cell r="CJ37">
            <v>2007</v>
          </cell>
          <cell r="CO37" t="str">
            <v>ZP</v>
          </cell>
          <cell r="CP37">
            <v>2000053852</v>
          </cell>
          <cell r="CQ37">
            <v>43139</v>
          </cell>
          <cell r="CR37">
            <v>453648</v>
          </cell>
          <cell r="CS37">
            <v>-9508.4</v>
          </cell>
        </row>
        <row r="38">
          <cell r="C38">
            <v>1900060845</v>
          </cell>
          <cell r="D38">
            <v>2018</v>
          </cell>
          <cell r="E38">
            <v>2</v>
          </cell>
          <cell r="F38">
            <v>43138</v>
          </cell>
          <cell r="G38">
            <v>43138</v>
          </cell>
          <cell r="I38">
            <v>0</v>
          </cell>
          <cell r="J38">
            <v>2</v>
          </cell>
          <cell r="K38">
            <v>701000</v>
          </cell>
          <cell r="L38" t="str">
            <v>Real Property Rent Expense</v>
          </cell>
          <cell r="N38" t="str">
            <v>S</v>
          </cell>
          <cell r="O38">
            <v>5562.4</v>
          </cell>
          <cell r="P38">
            <v>5562.4</v>
          </cell>
          <cell r="Q38">
            <v>0</v>
          </cell>
          <cell r="R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 t="str">
            <v>I0</v>
          </cell>
          <cell r="AI38">
            <v>2272</v>
          </cell>
          <cell r="AJ38">
            <v>2001</v>
          </cell>
          <cell r="AK38">
            <v>20427</v>
          </cell>
          <cell r="AO38">
            <v>0</v>
          </cell>
          <cell r="AZ38">
            <v>20427</v>
          </cell>
          <cell r="BA38" t="str">
            <v>KR</v>
          </cell>
          <cell r="BB38" t="str">
            <v>20180207V308078L</v>
          </cell>
          <cell r="BC38" t="str">
            <v>VMATLACK</v>
          </cell>
          <cell r="BE38" t="str">
            <v>CHASSIS STORAGE,HILO,2017-12(DEC)</v>
          </cell>
          <cell r="BF38">
            <v>20180207</v>
          </cell>
          <cell r="BG38" t="str">
            <v>S</v>
          </cell>
          <cell r="BH38">
            <v>308078</v>
          </cell>
          <cell r="BI38" t="str">
            <v>STATE OF HAWAII</v>
          </cell>
          <cell r="BR38">
            <v>0</v>
          </cell>
          <cell r="CI38">
            <v>1900060845</v>
          </cell>
          <cell r="CJ38">
            <v>2007</v>
          </cell>
          <cell r="CO38" t="str">
            <v>ZP</v>
          </cell>
          <cell r="CP38">
            <v>2000053853</v>
          </cell>
          <cell r="CQ38">
            <v>43139</v>
          </cell>
          <cell r="CR38">
            <v>453649</v>
          </cell>
          <cell r="CS38">
            <v>-5562.4</v>
          </cell>
        </row>
        <row r="39">
          <cell r="C39">
            <v>1900060846</v>
          </cell>
          <cell r="D39">
            <v>2018</v>
          </cell>
          <cell r="E39">
            <v>2</v>
          </cell>
          <cell r="F39">
            <v>43138</v>
          </cell>
          <cell r="G39">
            <v>43138</v>
          </cell>
          <cell r="I39">
            <v>0</v>
          </cell>
          <cell r="J39">
            <v>2</v>
          </cell>
          <cell r="K39">
            <v>701000</v>
          </cell>
          <cell r="L39" t="str">
            <v>Real Property Rent Expense</v>
          </cell>
          <cell r="N39" t="str">
            <v>S</v>
          </cell>
          <cell r="O39">
            <v>5766.4</v>
          </cell>
          <cell r="P39">
            <v>5766.4</v>
          </cell>
          <cell r="Q39">
            <v>0</v>
          </cell>
          <cell r="R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 t="str">
            <v>I0</v>
          </cell>
          <cell r="AI39">
            <v>12851</v>
          </cell>
          <cell r="AJ39">
            <v>2001</v>
          </cell>
          <cell r="AK39">
            <v>20381</v>
          </cell>
          <cell r="AO39">
            <v>0</v>
          </cell>
          <cell r="AZ39">
            <v>20381</v>
          </cell>
          <cell r="BA39" t="str">
            <v>KR</v>
          </cell>
          <cell r="BB39" t="str">
            <v>20180207V308078M</v>
          </cell>
          <cell r="BC39" t="str">
            <v>VMATLACK</v>
          </cell>
          <cell r="BE39" t="str">
            <v>CHASSIS STORAGE,KAWAIHAE,2017-11(NOV)</v>
          </cell>
          <cell r="BF39">
            <v>20180207</v>
          </cell>
          <cell r="BG39" t="str">
            <v>S</v>
          </cell>
          <cell r="BH39">
            <v>308078</v>
          </cell>
          <cell r="BI39" t="str">
            <v>STATE OF HAWAII</v>
          </cell>
          <cell r="BR39">
            <v>0</v>
          </cell>
          <cell r="CI39">
            <v>1900060846</v>
          </cell>
          <cell r="CJ39">
            <v>2007</v>
          </cell>
          <cell r="CO39" t="str">
            <v>ZP</v>
          </cell>
          <cell r="CP39">
            <v>2000053854</v>
          </cell>
          <cell r="CQ39">
            <v>43139</v>
          </cell>
          <cell r="CR39">
            <v>453650</v>
          </cell>
          <cell r="CS39">
            <v>-5766.4</v>
          </cell>
        </row>
        <row r="40">
          <cell r="C40">
            <v>1900060847</v>
          </cell>
          <cell r="D40">
            <v>2018</v>
          </cell>
          <cell r="E40">
            <v>2</v>
          </cell>
          <cell r="F40">
            <v>43138</v>
          </cell>
          <cell r="G40">
            <v>43138</v>
          </cell>
          <cell r="I40">
            <v>0</v>
          </cell>
          <cell r="J40">
            <v>2</v>
          </cell>
          <cell r="K40">
            <v>701000</v>
          </cell>
          <cell r="L40" t="str">
            <v>Real Property Rent Expense</v>
          </cell>
          <cell r="N40" t="str">
            <v>S</v>
          </cell>
          <cell r="O40">
            <v>6016.4</v>
          </cell>
          <cell r="P40">
            <v>6016.4</v>
          </cell>
          <cell r="Q40">
            <v>0</v>
          </cell>
          <cell r="R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 t="str">
            <v>I0</v>
          </cell>
          <cell r="AI40">
            <v>12851</v>
          </cell>
          <cell r="AJ40">
            <v>2001</v>
          </cell>
          <cell r="AK40">
            <v>20381</v>
          </cell>
          <cell r="AO40">
            <v>0</v>
          </cell>
          <cell r="AZ40">
            <v>20381</v>
          </cell>
          <cell r="BA40" t="str">
            <v>KR</v>
          </cell>
          <cell r="BB40" t="str">
            <v>20180207V308078N</v>
          </cell>
          <cell r="BC40" t="str">
            <v>VMATLACK</v>
          </cell>
          <cell r="BE40" t="str">
            <v>CHASSIS STORAGE,KAWAIHAE,2017-07(JUL)</v>
          </cell>
          <cell r="BF40">
            <v>20180207</v>
          </cell>
          <cell r="BG40" t="str">
            <v>S</v>
          </cell>
          <cell r="BH40">
            <v>308078</v>
          </cell>
          <cell r="BI40" t="str">
            <v>STATE OF HAWAII</v>
          </cell>
          <cell r="BR40">
            <v>0</v>
          </cell>
          <cell r="CI40">
            <v>1900060847</v>
          </cell>
          <cell r="CJ40">
            <v>2007</v>
          </cell>
          <cell r="CO40" t="str">
            <v>ZP</v>
          </cell>
          <cell r="CP40">
            <v>2000053855</v>
          </cell>
          <cell r="CQ40">
            <v>43139</v>
          </cell>
          <cell r="CR40">
            <v>453651</v>
          </cell>
          <cell r="CS40">
            <v>-6016.4</v>
          </cell>
        </row>
        <row r="41">
          <cell r="C41">
            <v>1900061142</v>
          </cell>
          <cell r="D41">
            <v>2018</v>
          </cell>
          <cell r="E41">
            <v>2</v>
          </cell>
          <cell r="F41">
            <v>43150</v>
          </cell>
          <cell r="G41">
            <v>43150</v>
          </cell>
          <cell r="I41">
            <v>0</v>
          </cell>
          <cell r="J41">
            <v>2</v>
          </cell>
          <cell r="K41">
            <v>701000</v>
          </cell>
          <cell r="L41" t="str">
            <v>Real Property Rent Expense</v>
          </cell>
          <cell r="N41" t="str">
            <v>S</v>
          </cell>
          <cell r="O41">
            <v>19110.400000000001</v>
          </cell>
          <cell r="P41">
            <v>19110.400000000001</v>
          </cell>
          <cell r="Q41">
            <v>0</v>
          </cell>
          <cell r="R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 t="str">
            <v>I0</v>
          </cell>
          <cell r="AI41">
            <v>2272</v>
          </cell>
          <cell r="AJ41">
            <v>2001</v>
          </cell>
          <cell r="AK41">
            <v>20427</v>
          </cell>
          <cell r="AO41">
            <v>0</v>
          </cell>
          <cell r="AZ41">
            <v>20427</v>
          </cell>
          <cell r="BA41" t="str">
            <v>KR</v>
          </cell>
          <cell r="BB41" t="str">
            <v>20180219V308078</v>
          </cell>
          <cell r="BC41" t="str">
            <v>VMATLACK</v>
          </cell>
          <cell r="BE41" t="str">
            <v>CHASSIS STORAGE,HILO,2018-01(JAN)</v>
          </cell>
          <cell r="BF41">
            <v>20180219</v>
          </cell>
          <cell r="BG41" t="str">
            <v>S</v>
          </cell>
          <cell r="BH41">
            <v>308078</v>
          </cell>
          <cell r="BI41" t="str">
            <v>STATE OF HAWAII</v>
          </cell>
          <cell r="BR41">
            <v>0</v>
          </cell>
          <cell r="CI41">
            <v>1900061142</v>
          </cell>
          <cell r="CJ41">
            <v>2007</v>
          </cell>
          <cell r="CO41" t="str">
            <v>ZP</v>
          </cell>
          <cell r="CP41">
            <v>2000053973</v>
          </cell>
          <cell r="CQ41">
            <v>43151</v>
          </cell>
          <cell r="CR41">
            <v>453768</v>
          </cell>
          <cell r="CS41">
            <v>-19110.400000000001</v>
          </cell>
        </row>
        <row r="42">
          <cell r="C42">
            <v>1900061168</v>
          </cell>
          <cell r="D42">
            <v>2018</v>
          </cell>
          <cell r="E42">
            <v>2</v>
          </cell>
          <cell r="F42">
            <v>43153</v>
          </cell>
          <cell r="G42">
            <v>43132</v>
          </cell>
          <cell r="I42">
            <v>0</v>
          </cell>
          <cell r="J42">
            <v>2</v>
          </cell>
          <cell r="K42">
            <v>701000</v>
          </cell>
          <cell r="L42" t="str">
            <v>Real Property Rent Expense</v>
          </cell>
          <cell r="N42" t="str">
            <v>S</v>
          </cell>
          <cell r="O42">
            <v>3817.2</v>
          </cell>
          <cell r="P42">
            <v>19714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 t="str">
            <v>I0</v>
          </cell>
          <cell r="AI42">
            <v>12851</v>
          </cell>
          <cell r="AJ42">
            <v>2001</v>
          </cell>
          <cell r="AK42">
            <v>20288</v>
          </cell>
          <cell r="AO42">
            <v>0</v>
          </cell>
          <cell r="AZ42">
            <v>20288</v>
          </cell>
          <cell r="BA42" t="str">
            <v>KR</v>
          </cell>
          <cell r="BB42">
            <v>1585682</v>
          </cell>
          <cell r="BC42" t="str">
            <v>MV_COMM_USER</v>
          </cell>
          <cell r="BE42" t="str">
            <v>CONTRACT H-99-2131</v>
          </cell>
          <cell r="BF42">
            <v>20180222</v>
          </cell>
          <cell r="BG42" t="str">
            <v>S</v>
          </cell>
          <cell r="BH42">
            <v>308079</v>
          </cell>
          <cell r="BI42" t="str">
            <v>STATE OF HAWAII</v>
          </cell>
          <cell r="BR42">
            <v>0</v>
          </cell>
          <cell r="CI42">
            <v>1900061168</v>
          </cell>
          <cell r="CJ42">
            <v>2007</v>
          </cell>
          <cell r="CO42" t="str">
            <v>ZP</v>
          </cell>
          <cell r="CP42">
            <v>2000054037</v>
          </cell>
          <cell r="CQ42">
            <v>43153</v>
          </cell>
          <cell r="CR42">
            <v>453832</v>
          </cell>
          <cell r="CS42">
            <v>-31196.49</v>
          </cell>
        </row>
        <row r="43">
          <cell r="C43">
            <v>1900061168</v>
          </cell>
          <cell r="D43">
            <v>2018</v>
          </cell>
          <cell r="E43">
            <v>2</v>
          </cell>
          <cell r="F43">
            <v>43153</v>
          </cell>
          <cell r="G43">
            <v>43132</v>
          </cell>
          <cell r="I43">
            <v>0</v>
          </cell>
          <cell r="J43">
            <v>3</v>
          </cell>
          <cell r="K43">
            <v>701000</v>
          </cell>
          <cell r="L43" t="str">
            <v>Real Property Rent Expense</v>
          </cell>
          <cell r="N43" t="str">
            <v>S</v>
          </cell>
          <cell r="O43">
            <v>12777</v>
          </cell>
          <cell r="P43">
            <v>19714</v>
          </cell>
          <cell r="Q43">
            <v>0</v>
          </cell>
          <cell r="R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 t="str">
            <v>I0</v>
          </cell>
          <cell r="AI43">
            <v>12851</v>
          </cell>
          <cell r="AJ43">
            <v>2001</v>
          </cell>
          <cell r="AK43">
            <v>20289</v>
          </cell>
          <cell r="AO43">
            <v>0</v>
          </cell>
          <cell r="AZ43">
            <v>20289</v>
          </cell>
          <cell r="BA43" t="str">
            <v>KR</v>
          </cell>
          <cell r="BB43">
            <v>1585682</v>
          </cell>
          <cell r="BC43" t="str">
            <v>MV_COMM_USER</v>
          </cell>
          <cell r="BE43" t="str">
            <v>CONTRACT H-99-2131</v>
          </cell>
          <cell r="BF43">
            <v>20180222</v>
          </cell>
          <cell r="BG43" t="str">
            <v>S</v>
          </cell>
          <cell r="BH43">
            <v>308079</v>
          </cell>
          <cell r="BI43" t="str">
            <v>STATE OF HAWAII</v>
          </cell>
          <cell r="BR43">
            <v>0</v>
          </cell>
          <cell r="CI43">
            <v>1900061168</v>
          </cell>
          <cell r="CJ43">
            <v>2007</v>
          </cell>
          <cell r="CO43" t="str">
            <v>ZP</v>
          </cell>
          <cell r="CP43">
            <v>2000054037</v>
          </cell>
          <cell r="CQ43">
            <v>43153</v>
          </cell>
          <cell r="CR43">
            <v>453832</v>
          </cell>
          <cell r="CS43">
            <v>-31196.49</v>
          </cell>
        </row>
        <row r="44">
          <cell r="C44">
            <v>1900061168</v>
          </cell>
          <cell r="D44">
            <v>2018</v>
          </cell>
          <cell r="E44">
            <v>2</v>
          </cell>
          <cell r="F44">
            <v>43153</v>
          </cell>
          <cell r="G44">
            <v>43132</v>
          </cell>
          <cell r="I44">
            <v>0</v>
          </cell>
          <cell r="J44">
            <v>4</v>
          </cell>
          <cell r="K44">
            <v>701000</v>
          </cell>
          <cell r="L44" t="str">
            <v>Real Property Rent Expense</v>
          </cell>
          <cell r="N44" t="str">
            <v>S</v>
          </cell>
          <cell r="O44">
            <v>1064</v>
          </cell>
          <cell r="P44">
            <v>19714</v>
          </cell>
          <cell r="Q44">
            <v>0</v>
          </cell>
          <cell r="R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 t="str">
            <v>I0</v>
          </cell>
          <cell r="AI44">
            <v>12851</v>
          </cell>
          <cell r="AJ44">
            <v>2001</v>
          </cell>
          <cell r="AK44">
            <v>20649</v>
          </cell>
          <cell r="AO44">
            <v>0</v>
          </cell>
          <cell r="AZ44">
            <v>20649</v>
          </cell>
          <cell r="BA44" t="str">
            <v>KR</v>
          </cell>
          <cell r="BB44">
            <v>1585682</v>
          </cell>
          <cell r="BC44" t="str">
            <v>MV_COMM_USER</v>
          </cell>
          <cell r="BE44" t="str">
            <v>CONTRACT H-99-2131</v>
          </cell>
          <cell r="BF44">
            <v>20180222</v>
          </cell>
          <cell r="BG44" t="str">
            <v>S</v>
          </cell>
          <cell r="BH44">
            <v>308079</v>
          </cell>
          <cell r="BI44" t="str">
            <v>STATE OF HAWAII</v>
          </cell>
          <cell r="BR44">
            <v>0</v>
          </cell>
          <cell r="CI44">
            <v>1900061168</v>
          </cell>
          <cell r="CJ44">
            <v>2007</v>
          </cell>
          <cell r="CO44" t="str">
            <v>ZP</v>
          </cell>
          <cell r="CP44">
            <v>2000054037</v>
          </cell>
          <cell r="CQ44">
            <v>43153</v>
          </cell>
          <cell r="CR44">
            <v>453832</v>
          </cell>
          <cell r="CS44">
            <v>-31196.49</v>
          </cell>
        </row>
        <row r="45">
          <cell r="C45">
            <v>1900061168</v>
          </cell>
          <cell r="D45">
            <v>2018</v>
          </cell>
          <cell r="E45">
            <v>2</v>
          </cell>
          <cell r="F45">
            <v>43153</v>
          </cell>
          <cell r="G45">
            <v>43132</v>
          </cell>
          <cell r="I45">
            <v>0</v>
          </cell>
          <cell r="J45">
            <v>5</v>
          </cell>
          <cell r="K45">
            <v>701000</v>
          </cell>
          <cell r="L45" t="str">
            <v>Real Property Rent Expense</v>
          </cell>
          <cell r="N45" t="str">
            <v>S</v>
          </cell>
          <cell r="O45">
            <v>2055.8000000000002</v>
          </cell>
          <cell r="P45">
            <v>19714</v>
          </cell>
          <cell r="Q45">
            <v>0</v>
          </cell>
          <cell r="R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 t="str">
            <v>I0</v>
          </cell>
          <cell r="AI45">
            <v>12851</v>
          </cell>
          <cell r="AJ45">
            <v>2001</v>
          </cell>
          <cell r="AK45">
            <v>20663</v>
          </cell>
          <cell r="AO45">
            <v>0</v>
          </cell>
          <cell r="AZ45">
            <v>20663</v>
          </cell>
          <cell r="BA45" t="str">
            <v>KR</v>
          </cell>
          <cell r="BB45">
            <v>1585682</v>
          </cell>
          <cell r="BC45" t="str">
            <v>MV_COMM_USER</v>
          </cell>
          <cell r="BE45" t="str">
            <v>CONTRACT H-99-2131</v>
          </cell>
          <cell r="BF45">
            <v>20180222</v>
          </cell>
          <cell r="BG45" t="str">
            <v>S</v>
          </cell>
          <cell r="BH45">
            <v>308079</v>
          </cell>
          <cell r="BI45" t="str">
            <v>STATE OF HAWAII</v>
          </cell>
          <cell r="BR45">
            <v>0</v>
          </cell>
          <cell r="CI45">
            <v>1900061168</v>
          </cell>
          <cell r="CJ45">
            <v>2007</v>
          </cell>
          <cell r="CO45" t="str">
            <v>ZP</v>
          </cell>
          <cell r="CP45">
            <v>2000054037</v>
          </cell>
          <cell r="CQ45">
            <v>43153</v>
          </cell>
          <cell r="CR45">
            <v>453832</v>
          </cell>
          <cell r="CS45">
            <v>-31196.49</v>
          </cell>
        </row>
        <row r="46">
          <cell r="C46">
            <v>1900061235</v>
          </cell>
          <cell r="D46">
            <v>2018</v>
          </cell>
          <cell r="E46">
            <v>3</v>
          </cell>
          <cell r="F46">
            <v>43173</v>
          </cell>
          <cell r="G46">
            <v>43132</v>
          </cell>
          <cell r="I46">
            <v>0</v>
          </cell>
          <cell r="J46">
            <v>2</v>
          </cell>
          <cell r="K46">
            <v>701000</v>
          </cell>
          <cell r="L46" t="str">
            <v>Real Property Rent Expense</v>
          </cell>
          <cell r="N46" t="str">
            <v>S</v>
          </cell>
          <cell r="O46">
            <v>7520.15</v>
          </cell>
          <cell r="P46">
            <v>10823.45</v>
          </cell>
          <cell r="Q46">
            <v>0</v>
          </cell>
          <cell r="R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 t="str">
            <v>I0</v>
          </cell>
          <cell r="AI46">
            <v>12851</v>
          </cell>
          <cell r="AJ46">
            <v>2001</v>
          </cell>
          <cell r="AK46">
            <v>20876</v>
          </cell>
          <cell r="AO46">
            <v>0</v>
          </cell>
          <cell r="AZ46">
            <v>20876</v>
          </cell>
          <cell r="BA46" t="str">
            <v>KR</v>
          </cell>
          <cell r="BB46">
            <v>1585841</v>
          </cell>
          <cell r="BC46" t="str">
            <v>MV_COMM_USER</v>
          </cell>
          <cell r="BE46" t="str">
            <v>PARKING, OPKG, 02/01/18</v>
          </cell>
          <cell r="BF46">
            <v>20180314</v>
          </cell>
          <cell r="BG46" t="str">
            <v>S</v>
          </cell>
          <cell r="BH46">
            <v>308079</v>
          </cell>
          <cell r="BI46" t="str">
            <v>STATE OF HAWAII</v>
          </cell>
          <cell r="BR46">
            <v>0</v>
          </cell>
          <cell r="CI46">
            <v>1900061235</v>
          </cell>
          <cell r="CJ46">
            <v>2007</v>
          </cell>
          <cell r="CO46" t="str">
            <v>ZP</v>
          </cell>
          <cell r="CP46">
            <v>2000054394</v>
          </cell>
          <cell r="CQ46">
            <v>43174</v>
          </cell>
          <cell r="CR46">
            <v>454184</v>
          </cell>
          <cell r="CS46">
            <v>-25973.66</v>
          </cell>
        </row>
        <row r="47">
          <cell r="C47">
            <v>1900061235</v>
          </cell>
          <cell r="D47">
            <v>2018</v>
          </cell>
          <cell r="E47">
            <v>3</v>
          </cell>
          <cell r="F47">
            <v>43173</v>
          </cell>
          <cell r="G47">
            <v>43132</v>
          </cell>
          <cell r="I47">
            <v>0</v>
          </cell>
          <cell r="J47">
            <v>3</v>
          </cell>
          <cell r="K47">
            <v>701000</v>
          </cell>
          <cell r="L47" t="str">
            <v>Real Property Rent Expense</v>
          </cell>
          <cell r="N47" t="str">
            <v>S</v>
          </cell>
          <cell r="O47">
            <v>154.84</v>
          </cell>
          <cell r="P47">
            <v>10823.45</v>
          </cell>
          <cell r="Q47">
            <v>0</v>
          </cell>
          <cell r="R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 t="str">
            <v>I0</v>
          </cell>
          <cell r="AI47">
            <v>12851</v>
          </cell>
          <cell r="AJ47">
            <v>2001</v>
          </cell>
          <cell r="AK47">
            <v>20324</v>
          </cell>
          <cell r="AO47">
            <v>0</v>
          </cell>
          <cell r="AZ47">
            <v>20324</v>
          </cell>
          <cell r="BA47" t="str">
            <v>KR</v>
          </cell>
          <cell r="BB47">
            <v>1585841</v>
          </cell>
          <cell r="BC47" t="str">
            <v>MV_COMM_USER</v>
          </cell>
          <cell r="BE47" t="str">
            <v>PARKING, OPKG, 02/01/18</v>
          </cell>
          <cell r="BF47">
            <v>20180314</v>
          </cell>
          <cell r="BG47" t="str">
            <v>S</v>
          </cell>
          <cell r="BH47">
            <v>308079</v>
          </cell>
          <cell r="BI47" t="str">
            <v>STATE OF HAWAII</v>
          </cell>
          <cell r="BR47">
            <v>0</v>
          </cell>
          <cell r="CI47">
            <v>1900061235</v>
          </cell>
          <cell r="CJ47">
            <v>2007</v>
          </cell>
          <cell r="CO47" t="str">
            <v>ZP</v>
          </cell>
          <cell r="CP47">
            <v>2000054394</v>
          </cell>
          <cell r="CQ47">
            <v>43174</v>
          </cell>
          <cell r="CR47">
            <v>454184</v>
          </cell>
          <cell r="CS47">
            <v>-25973.66</v>
          </cell>
        </row>
        <row r="48">
          <cell r="C48">
            <v>1900061235</v>
          </cell>
          <cell r="D48">
            <v>2018</v>
          </cell>
          <cell r="E48">
            <v>3</v>
          </cell>
          <cell r="F48">
            <v>43173</v>
          </cell>
          <cell r="G48">
            <v>43132</v>
          </cell>
          <cell r="I48">
            <v>0</v>
          </cell>
          <cell r="J48">
            <v>4</v>
          </cell>
          <cell r="K48">
            <v>701000</v>
          </cell>
          <cell r="L48" t="str">
            <v>Real Property Rent Expense</v>
          </cell>
          <cell r="N48" t="str">
            <v>S</v>
          </cell>
          <cell r="O48">
            <v>309.68</v>
          </cell>
          <cell r="P48">
            <v>10823.45</v>
          </cell>
          <cell r="Q48">
            <v>0</v>
          </cell>
          <cell r="R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 t="str">
            <v>I0</v>
          </cell>
          <cell r="AI48">
            <v>12851</v>
          </cell>
          <cell r="AJ48">
            <v>2001</v>
          </cell>
          <cell r="AK48">
            <v>20824</v>
          </cell>
          <cell r="AO48">
            <v>0</v>
          </cell>
          <cell r="AZ48">
            <v>20824</v>
          </cell>
          <cell r="BA48" t="str">
            <v>KR</v>
          </cell>
          <cell r="BB48">
            <v>1585841</v>
          </cell>
          <cell r="BC48" t="str">
            <v>MV_COMM_USER</v>
          </cell>
          <cell r="BE48" t="str">
            <v>PARKING, OPKG, 02/01/18</v>
          </cell>
          <cell r="BF48">
            <v>20180314</v>
          </cell>
          <cell r="BG48" t="str">
            <v>S</v>
          </cell>
          <cell r="BH48">
            <v>308079</v>
          </cell>
          <cell r="BI48" t="str">
            <v>STATE OF HAWAII</v>
          </cell>
          <cell r="BR48">
            <v>0</v>
          </cell>
          <cell r="CI48">
            <v>1900061235</v>
          </cell>
          <cell r="CJ48">
            <v>2007</v>
          </cell>
          <cell r="CO48" t="str">
            <v>ZP</v>
          </cell>
          <cell r="CP48">
            <v>2000054394</v>
          </cell>
          <cell r="CQ48">
            <v>43174</v>
          </cell>
          <cell r="CR48">
            <v>454184</v>
          </cell>
          <cell r="CS48">
            <v>-25973.66</v>
          </cell>
        </row>
        <row r="49">
          <cell r="C49">
            <v>1900061235</v>
          </cell>
          <cell r="D49">
            <v>2018</v>
          </cell>
          <cell r="E49">
            <v>3</v>
          </cell>
          <cell r="F49">
            <v>43173</v>
          </cell>
          <cell r="G49">
            <v>43132</v>
          </cell>
          <cell r="I49">
            <v>0</v>
          </cell>
          <cell r="J49">
            <v>5</v>
          </cell>
          <cell r="K49">
            <v>701000</v>
          </cell>
          <cell r="L49" t="str">
            <v>Real Property Rent Expense</v>
          </cell>
          <cell r="N49" t="str">
            <v>S</v>
          </cell>
          <cell r="O49">
            <v>258.07</v>
          </cell>
          <cell r="P49">
            <v>10823.45</v>
          </cell>
          <cell r="Q49">
            <v>0</v>
          </cell>
          <cell r="R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 t="str">
            <v>I0</v>
          </cell>
          <cell r="AI49">
            <v>12851</v>
          </cell>
          <cell r="AJ49">
            <v>2001</v>
          </cell>
          <cell r="AK49">
            <v>20823</v>
          </cell>
          <cell r="AO49">
            <v>0</v>
          </cell>
          <cell r="AZ49">
            <v>20823</v>
          </cell>
          <cell r="BA49" t="str">
            <v>KR</v>
          </cell>
          <cell r="BB49">
            <v>1585841</v>
          </cell>
          <cell r="BC49" t="str">
            <v>MV_COMM_USER</v>
          </cell>
          <cell r="BE49" t="str">
            <v>PARKING, OPKG, 02/01/18</v>
          </cell>
          <cell r="BF49">
            <v>20180314</v>
          </cell>
          <cell r="BG49" t="str">
            <v>S</v>
          </cell>
          <cell r="BH49">
            <v>308079</v>
          </cell>
          <cell r="BI49" t="str">
            <v>STATE OF HAWAII</v>
          </cell>
          <cell r="BR49">
            <v>0</v>
          </cell>
          <cell r="CI49">
            <v>1900061235</v>
          </cell>
          <cell r="CJ49">
            <v>2007</v>
          </cell>
          <cell r="CO49" t="str">
            <v>ZP</v>
          </cell>
          <cell r="CP49">
            <v>2000054394</v>
          </cell>
          <cell r="CQ49">
            <v>43174</v>
          </cell>
          <cell r="CR49">
            <v>454184</v>
          </cell>
          <cell r="CS49">
            <v>-25973.66</v>
          </cell>
        </row>
        <row r="50">
          <cell r="C50">
            <v>1900061235</v>
          </cell>
          <cell r="D50">
            <v>2018</v>
          </cell>
          <cell r="E50">
            <v>3</v>
          </cell>
          <cell r="F50">
            <v>43173</v>
          </cell>
          <cell r="G50">
            <v>43132</v>
          </cell>
          <cell r="I50">
            <v>0</v>
          </cell>
          <cell r="J50">
            <v>6</v>
          </cell>
          <cell r="K50">
            <v>701000</v>
          </cell>
          <cell r="L50" t="str">
            <v>Real Property Rent Expense</v>
          </cell>
          <cell r="N50" t="str">
            <v>S</v>
          </cell>
          <cell r="O50">
            <v>258.07</v>
          </cell>
          <cell r="P50">
            <v>10823.45</v>
          </cell>
          <cell r="Q50">
            <v>0</v>
          </cell>
          <cell r="R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 t="str">
            <v>I0</v>
          </cell>
          <cell r="AI50">
            <v>12851</v>
          </cell>
          <cell r="AJ50">
            <v>2001</v>
          </cell>
          <cell r="AK50">
            <v>20325</v>
          </cell>
          <cell r="AO50">
            <v>0</v>
          </cell>
          <cell r="AZ50">
            <v>20325</v>
          </cell>
          <cell r="BA50" t="str">
            <v>KR</v>
          </cell>
          <cell r="BB50">
            <v>1585841</v>
          </cell>
          <cell r="BC50" t="str">
            <v>MV_COMM_USER</v>
          </cell>
          <cell r="BE50" t="str">
            <v>PARKING, OPKG, 02/01/18</v>
          </cell>
          <cell r="BF50">
            <v>20180314</v>
          </cell>
          <cell r="BG50" t="str">
            <v>S</v>
          </cell>
          <cell r="BH50">
            <v>308079</v>
          </cell>
          <cell r="BI50" t="str">
            <v>STATE OF HAWAII</v>
          </cell>
          <cell r="BR50">
            <v>0</v>
          </cell>
          <cell r="CI50">
            <v>1900061235</v>
          </cell>
          <cell r="CJ50">
            <v>2007</v>
          </cell>
          <cell r="CO50" t="str">
            <v>ZP</v>
          </cell>
          <cell r="CP50">
            <v>2000054394</v>
          </cell>
          <cell r="CQ50">
            <v>43174</v>
          </cell>
          <cell r="CR50">
            <v>454184</v>
          </cell>
          <cell r="CS50">
            <v>-25973.66</v>
          </cell>
        </row>
        <row r="51">
          <cell r="C51">
            <v>1900061235</v>
          </cell>
          <cell r="D51">
            <v>2018</v>
          </cell>
          <cell r="E51">
            <v>3</v>
          </cell>
          <cell r="F51">
            <v>43173</v>
          </cell>
          <cell r="G51">
            <v>43132</v>
          </cell>
          <cell r="I51">
            <v>0</v>
          </cell>
          <cell r="J51">
            <v>7</v>
          </cell>
          <cell r="K51">
            <v>701000</v>
          </cell>
          <cell r="L51" t="str">
            <v>Real Property Rent Expense</v>
          </cell>
          <cell r="N51" t="str">
            <v>S</v>
          </cell>
          <cell r="O51">
            <v>51.61</v>
          </cell>
          <cell r="P51">
            <v>10823.45</v>
          </cell>
          <cell r="Q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 t="str">
            <v>I0</v>
          </cell>
          <cell r="AI51">
            <v>12851</v>
          </cell>
          <cell r="AJ51">
            <v>2001</v>
          </cell>
          <cell r="AK51">
            <v>20876</v>
          </cell>
          <cell r="AO51">
            <v>0</v>
          </cell>
          <cell r="AZ51">
            <v>20876</v>
          </cell>
          <cell r="BA51" t="str">
            <v>KR</v>
          </cell>
          <cell r="BB51">
            <v>1585841</v>
          </cell>
          <cell r="BC51" t="str">
            <v>MV_COMM_USER</v>
          </cell>
          <cell r="BE51" t="str">
            <v>PARKING, OPKG, 02/01/18</v>
          </cell>
          <cell r="BF51">
            <v>20180314</v>
          </cell>
          <cell r="BG51" t="str">
            <v>S</v>
          </cell>
          <cell r="BH51">
            <v>308079</v>
          </cell>
          <cell r="BI51" t="str">
            <v>STATE OF HAWAII</v>
          </cell>
          <cell r="BR51">
            <v>0</v>
          </cell>
          <cell r="CI51">
            <v>1900061235</v>
          </cell>
          <cell r="CJ51">
            <v>2007</v>
          </cell>
          <cell r="CO51" t="str">
            <v>ZP</v>
          </cell>
          <cell r="CP51">
            <v>2000054394</v>
          </cell>
          <cell r="CQ51">
            <v>43174</v>
          </cell>
          <cell r="CR51">
            <v>454184</v>
          </cell>
          <cell r="CS51">
            <v>-25973.66</v>
          </cell>
        </row>
        <row r="52">
          <cell r="C52">
            <v>1900061235</v>
          </cell>
          <cell r="D52">
            <v>2018</v>
          </cell>
          <cell r="E52">
            <v>3</v>
          </cell>
          <cell r="F52">
            <v>43173</v>
          </cell>
          <cell r="G52">
            <v>43132</v>
          </cell>
          <cell r="I52">
            <v>0</v>
          </cell>
          <cell r="J52">
            <v>8</v>
          </cell>
          <cell r="K52">
            <v>701000</v>
          </cell>
          <cell r="L52" t="str">
            <v>Real Property Rent Expense</v>
          </cell>
          <cell r="N52" t="str">
            <v>S</v>
          </cell>
          <cell r="O52">
            <v>258.07</v>
          </cell>
          <cell r="P52">
            <v>10823.45</v>
          </cell>
          <cell r="Q52">
            <v>0</v>
          </cell>
          <cell r="R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 t="str">
            <v>I0</v>
          </cell>
          <cell r="AI52">
            <v>12851</v>
          </cell>
          <cell r="AJ52">
            <v>2001</v>
          </cell>
          <cell r="AK52">
            <v>20649</v>
          </cell>
          <cell r="AO52">
            <v>0</v>
          </cell>
          <cell r="AZ52">
            <v>20649</v>
          </cell>
          <cell r="BA52" t="str">
            <v>KR</v>
          </cell>
          <cell r="BB52">
            <v>1585841</v>
          </cell>
          <cell r="BC52" t="str">
            <v>MV_COMM_USER</v>
          </cell>
          <cell r="BE52" t="str">
            <v>PARKING, OPKG, 02/01/18</v>
          </cell>
          <cell r="BF52">
            <v>20180314</v>
          </cell>
          <cell r="BG52" t="str">
            <v>S</v>
          </cell>
          <cell r="BH52">
            <v>308079</v>
          </cell>
          <cell r="BI52" t="str">
            <v>STATE OF HAWAII</v>
          </cell>
          <cell r="BR52">
            <v>0</v>
          </cell>
          <cell r="CI52">
            <v>1900061235</v>
          </cell>
          <cell r="CJ52">
            <v>2007</v>
          </cell>
          <cell r="CO52" t="str">
            <v>ZP</v>
          </cell>
          <cell r="CP52">
            <v>2000054394</v>
          </cell>
          <cell r="CQ52">
            <v>43174</v>
          </cell>
          <cell r="CR52">
            <v>454184</v>
          </cell>
          <cell r="CS52">
            <v>-25973.66</v>
          </cell>
        </row>
        <row r="53">
          <cell r="C53">
            <v>1900061235</v>
          </cell>
          <cell r="D53">
            <v>2018</v>
          </cell>
          <cell r="E53">
            <v>3</v>
          </cell>
          <cell r="F53">
            <v>43173</v>
          </cell>
          <cell r="G53">
            <v>43132</v>
          </cell>
          <cell r="I53">
            <v>0</v>
          </cell>
          <cell r="J53">
            <v>9</v>
          </cell>
          <cell r="K53">
            <v>701000</v>
          </cell>
          <cell r="L53" t="str">
            <v>Real Property Rent Expense</v>
          </cell>
          <cell r="N53" t="str">
            <v>S</v>
          </cell>
          <cell r="O53">
            <v>103.23</v>
          </cell>
          <cell r="P53">
            <v>10823.45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 t="str">
            <v>I0</v>
          </cell>
          <cell r="AI53">
            <v>12851</v>
          </cell>
          <cell r="AJ53">
            <v>2001</v>
          </cell>
          <cell r="AK53">
            <v>20320</v>
          </cell>
          <cell r="AO53">
            <v>0</v>
          </cell>
          <cell r="AZ53">
            <v>20320</v>
          </cell>
          <cell r="BA53" t="str">
            <v>KR</v>
          </cell>
          <cell r="BB53">
            <v>1585841</v>
          </cell>
          <cell r="BC53" t="str">
            <v>MV_COMM_USER</v>
          </cell>
          <cell r="BE53" t="str">
            <v>PARKING, OPKG, 02/01/18</v>
          </cell>
          <cell r="BF53">
            <v>20180314</v>
          </cell>
          <cell r="BG53" t="str">
            <v>S</v>
          </cell>
          <cell r="BH53">
            <v>308079</v>
          </cell>
          <cell r="BI53" t="str">
            <v>STATE OF HAWAII</v>
          </cell>
          <cell r="BR53">
            <v>0</v>
          </cell>
          <cell r="CI53">
            <v>1900061235</v>
          </cell>
          <cell r="CJ53">
            <v>2007</v>
          </cell>
          <cell r="CO53" t="str">
            <v>ZP</v>
          </cell>
          <cell r="CP53">
            <v>2000054394</v>
          </cell>
          <cell r="CQ53">
            <v>43174</v>
          </cell>
          <cell r="CR53">
            <v>454184</v>
          </cell>
          <cell r="CS53">
            <v>-25973.66</v>
          </cell>
        </row>
        <row r="54">
          <cell r="C54">
            <v>1900061235</v>
          </cell>
          <cell r="D54">
            <v>2018</v>
          </cell>
          <cell r="E54">
            <v>3</v>
          </cell>
          <cell r="F54">
            <v>43173</v>
          </cell>
          <cell r="G54">
            <v>43132</v>
          </cell>
          <cell r="I54">
            <v>0</v>
          </cell>
          <cell r="J54">
            <v>10</v>
          </cell>
          <cell r="K54">
            <v>701000</v>
          </cell>
          <cell r="L54" t="str">
            <v>Real Property Rent Expense</v>
          </cell>
          <cell r="N54" t="str">
            <v>S</v>
          </cell>
          <cell r="O54">
            <v>619.37</v>
          </cell>
          <cell r="P54">
            <v>10823.45</v>
          </cell>
          <cell r="Q54">
            <v>0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 t="str">
            <v>I0</v>
          </cell>
          <cell r="AI54">
            <v>12851</v>
          </cell>
          <cell r="AJ54">
            <v>2001</v>
          </cell>
          <cell r="AK54">
            <v>20289</v>
          </cell>
          <cell r="AO54">
            <v>0</v>
          </cell>
          <cell r="AZ54">
            <v>20289</v>
          </cell>
          <cell r="BA54" t="str">
            <v>KR</v>
          </cell>
          <cell r="BB54">
            <v>1585841</v>
          </cell>
          <cell r="BC54" t="str">
            <v>MV_COMM_USER</v>
          </cell>
          <cell r="BE54" t="str">
            <v>PARKING, OPKG, 02/01/18</v>
          </cell>
          <cell r="BF54">
            <v>20180314</v>
          </cell>
          <cell r="BG54" t="str">
            <v>S</v>
          </cell>
          <cell r="BH54">
            <v>308079</v>
          </cell>
          <cell r="BI54" t="str">
            <v>STATE OF HAWAII</v>
          </cell>
          <cell r="BR54">
            <v>0</v>
          </cell>
          <cell r="CI54">
            <v>1900061235</v>
          </cell>
          <cell r="CJ54">
            <v>2007</v>
          </cell>
          <cell r="CO54" t="str">
            <v>ZP</v>
          </cell>
          <cell r="CP54">
            <v>2000054394</v>
          </cell>
          <cell r="CQ54">
            <v>43174</v>
          </cell>
          <cell r="CR54">
            <v>454184</v>
          </cell>
          <cell r="CS54">
            <v>-25973.66</v>
          </cell>
        </row>
        <row r="55">
          <cell r="C55">
            <v>1900061235</v>
          </cell>
          <cell r="D55">
            <v>2018</v>
          </cell>
          <cell r="E55">
            <v>3</v>
          </cell>
          <cell r="F55">
            <v>43173</v>
          </cell>
          <cell r="G55">
            <v>43132</v>
          </cell>
          <cell r="I55">
            <v>0</v>
          </cell>
          <cell r="J55">
            <v>11</v>
          </cell>
          <cell r="K55">
            <v>701000</v>
          </cell>
          <cell r="L55" t="str">
            <v>Real Property Rent Expense</v>
          </cell>
          <cell r="N55" t="str">
            <v>S</v>
          </cell>
          <cell r="O55">
            <v>258.07</v>
          </cell>
          <cell r="P55">
            <v>10823.45</v>
          </cell>
          <cell r="Q55">
            <v>0</v>
          </cell>
          <cell r="R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 t="str">
            <v>I0</v>
          </cell>
          <cell r="AI55">
            <v>12851</v>
          </cell>
          <cell r="AJ55">
            <v>2001</v>
          </cell>
          <cell r="AK55">
            <v>20319</v>
          </cell>
          <cell r="AO55">
            <v>0</v>
          </cell>
          <cell r="AZ55">
            <v>20319</v>
          </cell>
          <cell r="BA55" t="str">
            <v>KR</v>
          </cell>
          <cell r="BB55">
            <v>1585841</v>
          </cell>
          <cell r="BC55" t="str">
            <v>MV_COMM_USER</v>
          </cell>
          <cell r="BE55" t="str">
            <v>PARKING, OPKG, 02/01/18</v>
          </cell>
          <cell r="BF55">
            <v>20180314</v>
          </cell>
          <cell r="BG55" t="str">
            <v>S</v>
          </cell>
          <cell r="BH55">
            <v>308079</v>
          </cell>
          <cell r="BI55" t="str">
            <v>STATE OF HAWAII</v>
          </cell>
          <cell r="BR55">
            <v>0</v>
          </cell>
          <cell r="CI55">
            <v>1900061235</v>
          </cell>
          <cell r="CJ55">
            <v>2007</v>
          </cell>
          <cell r="CO55" t="str">
            <v>ZP</v>
          </cell>
          <cell r="CP55">
            <v>2000054394</v>
          </cell>
          <cell r="CQ55">
            <v>43174</v>
          </cell>
          <cell r="CR55">
            <v>454184</v>
          </cell>
          <cell r="CS55">
            <v>-25973.66</v>
          </cell>
        </row>
        <row r="56">
          <cell r="C56">
            <v>1900061235</v>
          </cell>
          <cell r="D56">
            <v>2018</v>
          </cell>
          <cell r="E56">
            <v>3</v>
          </cell>
          <cell r="F56">
            <v>43173</v>
          </cell>
          <cell r="G56">
            <v>43132</v>
          </cell>
          <cell r="I56">
            <v>0</v>
          </cell>
          <cell r="J56">
            <v>12</v>
          </cell>
          <cell r="K56">
            <v>701000</v>
          </cell>
          <cell r="L56" t="str">
            <v>Real Property Rent Expense</v>
          </cell>
          <cell r="N56" t="str">
            <v>S</v>
          </cell>
          <cell r="O56">
            <v>103.24</v>
          </cell>
          <cell r="P56">
            <v>10823.45</v>
          </cell>
          <cell r="Q56">
            <v>0</v>
          </cell>
          <cell r="R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 t="str">
            <v>I0</v>
          </cell>
          <cell r="AI56">
            <v>12851</v>
          </cell>
          <cell r="AJ56">
            <v>2001</v>
          </cell>
          <cell r="AK56">
            <v>20663</v>
          </cell>
          <cell r="AO56">
            <v>0</v>
          </cell>
          <cell r="AZ56">
            <v>20663</v>
          </cell>
          <cell r="BA56" t="str">
            <v>KR</v>
          </cell>
          <cell r="BB56">
            <v>1585841</v>
          </cell>
          <cell r="BC56" t="str">
            <v>MV_COMM_USER</v>
          </cell>
          <cell r="BE56" t="str">
            <v>PARKING, OPKG, 02/01/18</v>
          </cell>
          <cell r="BF56">
            <v>20180314</v>
          </cell>
          <cell r="BG56" t="str">
            <v>S</v>
          </cell>
          <cell r="BH56">
            <v>308079</v>
          </cell>
          <cell r="BI56" t="str">
            <v>STATE OF HAWAII</v>
          </cell>
          <cell r="BR56">
            <v>0</v>
          </cell>
          <cell r="CI56">
            <v>1900061235</v>
          </cell>
          <cell r="CJ56">
            <v>2007</v>
          </cell>
          <cell r="CO56" t="str">
            <v>ZP</v>
          </cell>
          <cell r="CP56">
            <v>2000054394</v>
          </cell>
          <cell r="CQ56">
            <v>43174</v>
          </cell>
          <cell r="CR56">
            <v>454184</v>
          </cell>
          <cell r="CS56">
            <v>-25973.66</v>
          </cell>
        </row>
        <row r="57">
          <cell r="C57">
            <v>1900061235</v>
          </cell>
          <cell r="D57">
            <v>2018</v>
          </cell>
          <cell r="E57">
            <v>3</v>
          </cell>
          <cell r="F57">
            <v>43173</v>
          </cell>
          <cell r="G57">
            <v>43132</v>
          </cell>
          <cell r="I57">
            <v>0</v>
          </cell>
          <cell r="J57">
            <v>13</v>
          </cell>
          <cell r="K57">
            <v>701000</v>
          </cell>
          <cell r="L57" t="str">
            <v>Real Property Rent Expense</v>
          </cell>
          <cell r="N57" t="str">
            <v>S</v>
          </cell>
          <cell r="O57">
            <v>412.91</v>
          </cell>
          <cell r="P57">
            <v>10823.45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 t="str">
            <v>I0</v>
          </cell>
          <cell r="AI57">
            <v>12851</v>
          </cell>
          <cell r="AJ57">
            <v>2001</v>
          </cell>
          <cell r="AK57">
            <v>20323</v>
          </cell>
          <cell r="AO57">
            <v>0</v>
          </cell>
          <cell r="AZ57">
            <v>20323</v>
          </cell>
          <cell r="BA57" t="str">
            <v>KR</v>
          </cell>
          <cell r="BB57">
            <v>1585841</v>
          </cell>
          <cell r="BC57" t="str">
            <v>MV_COMM_USER</v>
          </cell>
          <cell r="BE57" t="str">
            <v>PARKING, OPKG, 02/01/18</v>
          </cell>
          <cell r="BF57">
            <v>20180314</v>
          </cell>
          <cell r="BG57" t="str">
            <v>S</v>
          </cell>
          <cell r="BH57">
            <v>308079</v>
          </cell>
          <cell r="BI57" t="str">
            <v>STATE OF HAWAII</v>
          </cell>
          <cell r="BR57">
            <v>0</v>
          </cell>
          <cell r="CI57">
            <v>1900061235</v>
          </cell>
          <cell r="CJ57">
            <v>2007</v>
          </cell>
          <cell r="CO57" t="str">
            <v>ZP</v>
          </cell>
          <cell r="CP57">
            <v>2000054394</v>
          </cell>
          <cell r="CQ57">
            <v>43174</v>
          </cell>
          <cell r="CR57">
            <v>454184</v>
          </cell>
          <cell r="CS57">
            <v>-25973.66</v>
          </cell>
        </row>
        <row r="58">
          <cell r="C58">
            <v>1900061235</v>
          </cell>
          <cell r="D58">
            <v>2018</v>
          </cell>
          <cell r="E58">
            <v>3</v>
          </cell>
          <cell r="F58">
            <v>43173</v>
          </cell>
          <cell r="G58">
            <v>43132</v>
          </cell>
          <cell r="I58">
            <v>0</v>
          </cell>
          <cell r="J58">
            <v>14</v>
          </cell>
          <cell r="K58">
            <v>701000</v>
          </cell>
          <cell r="L58" t="str">
            <v>Real Property Rent Expense</v>
          </cell>
          <cell r="N58" t="str">
            <v>S</v>
          </cell>
          <cell r="O58">
            <v>103.23</v>
          </cell>
          <cell r="P58">
            <v>10823.45</v>
          </cell>
          <cell r="Q58">
            <v>0</v>
          </cell>
          <cell r="R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 t="str">
            <v>I0</v>
          </cell>
          <cell r="AI58">
            <v>12851</v>
          </cell>
          <cell r="AJ58">
            <v>2001</v>
          </cell>
          <cell r="AK58">
            <v>20321</v>
          </cell>
          <cell r="AO58">
            <v>0</v>
          </cell>
          <cell r="AZ58">
            <v>20321</v>
          </cell>
          <cell r="BA58" t="str">
            <v>KR</v>
          </cell>
          <cell r="BB58">
            <v>1585841</v>
          </cell>
          <cell r="BC58" t="str">
            <v>MV_COMM_USER</v>
          </cell>
          <cell r="BE58" t="str">
            <v>PARKING, OPKG, 02/01/18</v>
          </cell>
          <cell r="BF58">
            <v>20180314</v>
          </cell>
          <cell r="BG58" t="str">
            <v>S</v>
          </cell>
          <cell r="BH58">
            <v>308079</v>
          </cell>
          <cell r="BI58" t="str">
            <v>STATE OF HAWAII</v>
          </cell>
          <cell r="BR58">
            <v>0</v>
          </cell>
          <cell r="CI58">
            <v>1900061235</v>
          </cell>
          <cell r="CJ58">
            <v>2007</v>
          </cell>
          <cell r="CO58" t="str">
            <v>ZP</v>
          </cell>
          <cell r="CP58">
            <v>2000054394</v>
          </cell>
          <cell r="CQ58">
            <v>43174</v>
          </cell>
          <cell r="CR58">
            <v>454184</v>
          </cell>
          <cell r="CS58">
            <v>-25973.66</v>
          </cell>
        </row>
        <row r="59">
          <cell r="C59">
            <v>1900061235</v>
          </cell>
          <cell r="D59">
            <v>2018</v>
          </cell>
          <cell r="E59">
            <v>3</v>
          </cell>
          <cell r="F59">
            <v>43173</v>
          </cell>
          <cell r="G59">
            <v>43132</v>
          </cell>
          <cell r="I59">
            <v>0</v>
          </cell>
          <cell r="J59">
            <v>15</v>
          </cell>
          <cell r="K59">
            <v>701000</v>
          </cell>
          <cell r="L59" t="str">
            <v>Real Property Rent Expense</v>
          </cell>
          <cell r="N59" t="str">
            <v>S</v>
          </cell>
          <cell r="O59">
            <v>412.91</v>
          </cell>
          <cell r="P59">
            <v>10823.45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 t="str">
            <v>I0</v>
          </cell>
          <cell r="AI59">
            <v>12851</v>
          </cell>
          <cell r="AJ59">
            <v>2001</v>
          </cell>
          <cell r="AK59">
            <v>20326</v>
          </cell>
          <cell r="AO59">
            <v>0</v>
          </cell>
          <cell r="AZ59">
            <v>20326</v>
          </cell>
          <cell r="BA59" t="str">
            <v>KR</v>
          </cell>
          <cell r="BB59">
            <v>1585841</v>
          </cell>
          <cell r="BC59" t="str">
            <v>MV_COMM_USER</v>
          </cell>
          <cell r="BF59">
            <v>20180314</v>
          </cell>
          <cell r="BG59" t="str">
            <v>S</v>
          </cell>
          <cell r="BH59">
            <v>308079</v>
          </cell>
          <cell r="BI59" t="str">
            <v>STATE OF HAWAII</v>
          </cell>
          <cell r="BR59">
            <v>0</v>
          </cell>
          <cell r="CI59">
            <v>1900061235</v>
          </cell>
          <cell r="CJ59">
            <v>2007</v>
          </cell>
          <cell r="CO59" t="str">
            <v>ZP</v>
          </cell>
          <cell r="CP59">
            <v>2000054394</v>
          </cell>
          <cell r="CQ59">
            <v>43174</v>
          </cell>
          <cell r="CR59">
            <v>454184</v>
          </cell>
          <cell r="CS59">
            <v>-25973.66</v>
          </cell>
        </row>
        <row r="60">
          <cell r="C60">
            <v>1900061442</v>
          </cell>
          <cell r="D60">
            <v>2018</v>
          </cell>
          <cell r="E60">
            <v>3</v>
          </cell>
          <cell r="F60">
            <v>43166</v>
          </cell>
          <cell r="G60">
            <v>43165</v>
          </cell>
          <cell r="I60">
            <v>0</v>
          </cell>
          <cell r="J60">
            <v>2</v>
          </cell>
          <cell r="K60">
            <v>701000</v>
          </cell>
          <cell r="L60" t="str">
            <v>Real Property Rent Expense</v>
          </cell>
          <cell r="N60" t="str">
            <v>S</v>
          </cell>
          <cell r="O60">
            <v>6690.4</v>
          </cell>
          <cell r="P60">
            <v>6690.4</v>
          </cell>
          <cell r="Q60">
            <v>0</v>
          </cell>
          <cell r="R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 t="str">
            <v>I0</v>
          </cell>
          <cell r="AI60">
            <v>2272</v>
          </cell>
          <cell r="AJ60">
            <v>2001</v>
          </cell>
          <cell r="AK60">
            <v>20427</v>
          </cell>
          <cell r="AO60">
            <v>0</v>
          </cell>
          <cell r="AZ60">
            <v>20427</v>
          </cell>
          <cell r="BA60" t="str">
            <v>KR</v>
          </cell>
          <cell r="BB60" t="str">
            <v>20180306V308078</v>
          </cell>
          <cell r="BC60" t="str">
            <v>VMATLACK</v>
          </cell>
          <cell r="BE60" t="str">
            <v>CHASSIS STORAGE,HILO,2018-02(FEB)</v>
          </cell>
          <cell r="BF60">
            <v>20180307</v>
          </cell>
          <cell r="BG60" t="str">
            <v>S</v>
          </cell>
          <cell r="BH60">
            <v>308078</v>
          </cell>
          <cell r="BI60" t="str">
            <v>STATE OF HAWAII</v>
          </cell>
          <cell r="BR60">
            <v>0</v>
          </cell>
          <cell r="CI60">
            <v>1900061442</v>
          </cell>
          <cell r="CJ60">
            <v>2007</v>
          </cell>
          <cell r="CO60" t="str">
            <v>ZP</v>
          </cell>
          <cell r="CP60">
            <v>2000054240</v>
          </cell>
          <cell r="CQ60">
            <v>43166</v>
          </cell>
          <cell r="CR60">
            <v>454031</v>
          </cell>
          <cell r="CS60">
            <v>-6690.4</v>
          </cell>
        </row>
        <row r="61">
          <cell r="C61">
            <v>1900061443</v>
          </cell>
          <cell r="D61">
            <v>2018</v>
          </cell>
          <cell r="E61">
            <v>3</v>
          </cell>
          <cell r="F61">
            <v>43166</v>
          </cell>
          <cell r="G61">
            <v>43165</v>
          </cell>
          <cell r="I61">
            <v>0</v>
          </cell>
          <cell r="J61">
            <v>2</v>
          </cell>
          <cell r="K61">
            <v>701000</v>
          </cell>
          <cell r="L61" t="str">
            <v>Real Property Rent Expense</v>
          </cell>
          <cell r="N61" t="str">
            <v>S</v>
          </cell>
          <cell r="O61">
            <v>7271.4</v>
          </cell>
          <cell r="P61">
            <v>7271.4</v>
          </cell>
          <cell r="Q61">
            <v>0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 t="str">
            <v>I0</v>
          </cell>
          <cell r="AI61">
            <v>12851</v>
          </cell>
          <cell r="AJ61">
            <v>2001</v>
          </cell>
          <cell r="AK61">
            <v>20381</v>
          </cell>
          <cell r="AO61">
            <v>0</v>
          </cell>
          <cell r="AZ61">
            <v>20381</v>
          </cell>
          <cell r="BA61" t="str">
            <v>KR</v>
          </cell>
          <cell r="BB61" t="str">
            <v>20180306V308078A</v>
          </cell>
          <cell r="BC61" t="str">
            <v>VMATLACK</v>
          </cell>
          <cell r="BE61" t="str">
            <v>CHASSIS STORAGE,KAWAIHAE,2018-02(FEB)</v>
          </cell>
          <cell r="BF61">
            <v>20180307</v>
          </cell>
          <cell r="BG61" t="str">
            <v>S</v>
          </cell>
          <cell r="BH61">
            <v>308078</v>
          </cell>
          <cell r="BI61" t="str">
            <v>STATE OF HAWAII</v>
          </cell>
          <cell r="BR61">
            <v>0</v>
          </cell>
          <cell r="CI61">
            <v>1900061443</v>
          </cell>
          <cell r="CJ61">
            <v>2007</v>
          </cell>
          <cell r="CO61" t="str">
            <v>ZP</v>
          </cell>
          <cell r="CP61">
            <v>2000054241</v>
          </cell>
          <cell r="CQ61">
            <v>43166</v>
          </cell>
          <cell r="CR61">
            <v>454032</v>
          </cell>
          <cell r="CS61">
            <v>-7271.4</v>
          </cell>
        </row>
        <row r="62">
          <cell r="C62">
            <v>1900061539</v>
          </cell>
          <cell r="D62">
            <v>2018</v>
          </cell>
          <cell r="E62">
            <v>3</v>
          </cell>
          <cell r="F62">
            <v>43171</v>
          </cell>
          <cell r="G62">
            <v>43168</v>
          </cell>
          <cell r="I62">
            <v>0</v>
          </cell>
          <cell r="J62">
            <v>2</v>
          </cell>
          <cell r="K62">
            <v>701000</v>
          </cell>
          <cell r="L62" t="str">
            <v>Real Property Rent Expense</v>
          </cell>
          <cell r="N62" t="str">
            <v>S</v>
          </cell>
          <cell r="O62">
            <v>14705.2</v>
          </cell>
          <cell r="P62">
            <v>14705.2</v>
          </cell>
          <cell r="Q62">
            <v>0</v>
          </cell>
          <cell r="R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 t="str">
            <v>I0</v>
          </cell>
          <cell r="AI62">
            <v>15425</v>
          </cell>
          <cell r="AJ62">
            <v>2001</v>
          </cell>
          <cell r="AK62">
            <v>20565</v>
          </cell>
          <cell r="AO62">
            <v>0</v>
          </cell>
          <cell r="AZ62">
            <v>20565</v>
          </cell>
          <cell r="BA62" t="str">
            <v>KR</v>
          </cell>
          <cell r="BB62" t="str">
            <v>20180312V308080A</v>
          </cell>
          <cell r="BC62" t="str">
            <v>VMATLACK</v>
          </cell>
          <cell r="BE62" t="str">
            <v>CHASSIS STORAGE,KAHULUI,2018-02(FEB)</v>
          </cell>
          <cell r="BF62">
            <v>20180312</v>
          </cell>
          <cell r="BG62" t="str">
            <v>S</v>
          </cell>
          <cell r="BH62">
            <v>308080</v>
          </cell>
          <cell r="BI62" t="str">
            <v>STATE OF HAWAII</v>
          </cell>
          <cell r="BR62">
            <v>0</v>
          </cell>
          <cell r="CI62">
            <v>1900061539</v>
          </cell>
          <cell r="CJ62">
            <v>2007</v>
          </cell>
          <cell r="CO62" t="str">
            <v>ZP</v>
          </cell>
          <cell r="CP62">
            <v>2000054336</v>
          </cell>
          <cell r="CQ62">
            <v>43171</v>
          </cell>
          <cell r="CR62">
            <v>454126</v>
          </cell>
          <cell r="CS62">
            <v>-14705.2</v>
          </cell>
        </row>
        <row r="63">
          <cell r="C63">
            <v>1900061540</v>
          </cell>
          <cell r="D63">
            <v>2018</v>
          </cell>
          <cell r="E63">
            <v>3</v>
          </cell>
          <cell r="F63">
            <v>43171</v>
          </cell>
          <cell r="G63">
            <v>43168</v>
          </cell>
          <cell r="I63">
            <v>0</v>
          </cell>
          <cell r="J63">
            <v>2</v>
          </cell>
          <cell r="K63">
            <v>701000</v>
          </cell>
          <cell r="L63" t="str">
            <v>Real Property Rent Expense</v>
          </cell>
          <cell r="N63" t="str">
            <v>S</v>
          </cell>
          <cell r="O63">
            <v>5797.2</v>
          </cell>
          <cell r="P63">
            <v>5797.2</v>
          </cell>
          <cell r="Q63">
            <v>0</v>
          </cell>
          <cell r="R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 t="str">
            <v>I0</v>
          </cell>
          <cell r="AI63">
            <v>15425</v>
          </cell>
          <cell r="AJ63">
            <v>2001</v>
          </cell>
          <cell r="AK63">
            <v>20565</v>
          </cell>
          <cell r="AO63">
            <v>0</v>
          </cell>
          <cell r="AZ63">
            <v>20565</v>
          </cell>
          <cell r="BA63" t="str">
            <v>KR</v>
          </cell>
          <cell r="BB63" t="str">
            <v>20180312V308080B</v>
          </cell>
          <cell r="BC63" t="str">
            <v>VMATLACK</v>
          </cell>
          <cell r="BE63" t="str">
            <v>CHASSIS STORAGE,KAUNAKAKAI,2018-02(FEB)</v>
          </cell>
          <cell r="BF63">
            <v>20180312</v>
          </cell>
          <cell r="BG63" t="str">
            <v>S</v>
          </cell>
          <cell r="BH63">
            <v>308080</v>
          </cell>
          <cell r="BI63" t="str">
            <v>STATE OF HAWAII</v>
          </cell>
          <cell r="BR63">
            <v>0</v>
          </cell>
          <cell r="CI63">
            <v>1900061540</v>
          </cell>
          <cell r="CJ63">
            <v>2007</v>
          </cell>
          <cell r="CO63" t="str">
            <v>ZP</v>
          </cell>
          <cell r="CP63">
            <v>2000054337</v>
          </cell>
          <cell r="CQ63">
            <v>43171</v>
          </cell>
          <cell r="CR63">
            <v>454127</v>
          </cell>
          <cell r="CS63">
            <v>-5797.2</v>
          </cell>
        </row>
        <row r="64">
          <cell r="C64">
            <v>1900061552</v>
          </cell>
          <cell r="D64">
            <v>2018</v>
          </cell>
          <cell r="E64">
            <v>3</v>
          </cell>
          <cell r="F64">
            <v>43174</v>
          </cell>
          <cell r="G64">
            <v>43172</v>
          </cell>
          <cell r="I64">
            <v>0</v>
          </cell>
          <cell r="J64">
            <v>2</v>
          </cell>
          <cell r="K64">
            <v>701000</v>
          </cell>
          <cell r="L64" t="str">
            <v>Real Property Rent Expense</v>
          </cell>
          <cell r="N64" t="str">
            <v>S</v>
          </cell>
          <cell r="O64">
            <v>9806.2000000000007</v>
          </cell>
          <cell r="P64">
            <v>9806.2000000000007</v>
          </cell>
          <cell r="Q64">
            <v>0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 t="str">
            <v>I0</v>
          </cell>
          <cell r="AI64">
            <v>12851</v>
          </cell>
          <cell r="AJ64">
            <v>2001</v>
          </cell>
          <cell r="AK64">
            <v>20289</v>
          </cell>
          <cell r="AO64">
            <v>0</v>
          </cell>
          <cell r="AZ64">
            <v>20289</v>
          </cell>
          <cell r="BA64" t="str">
            <v>KR</v>
          </cell>
          <cell r="BB64" t="str">
            <v>20180313V308357</v>
          </cell>
          <cell r="BC64" t="str">
            <v>VMATLACK</v>
          </cell>
          <cell r="BE64" t="str">
            <v>CHASSIS STORAGE,HONOLULU,2018-02(FEB)</v>
          </cell>
          <cell r="BF64">
            <v>20180315</v>
          </cell>
          <cell r="BG64" t="str">
            <v>S</v>
          </cell>
          <cell r="BH64">
            <v>308357</v>
          </cell>
          <cell r="BI64" t="str">
            <v>STATE OF HAWAII</v>
          </cell>
          <cell r="BR64">
            <v>0</v>
          </cell>
          <cell r="CI64">
            <v>1900061552</v>
          </cell>
          <cell r="CJ64">
            <v>2007</v>
          </cell>
          <cell r="CO64" t="str">
            <v>ZP</v>
          </cell>
          <cell r="CP64">
            <v>2000054437</v>
          </cell>
          <cell r="CQ64">
            <v>43174</v>
          </cell>
          <cell r="CR64">
            <v>454227</v>
          </cell>
          <cell r="CS64">
            <v>-9806.2000000000007</v>
          </cell>
        </row>
        <row r="65">
          <cell r="C65">
            <v>1900061727</v>
          </cell>
          <cell r="D65">
            <v>2018</v>
          </cell>
          <cell r="E65">
            <v>3</v>
          </cell>
          <cell r="F65">
            <v>43180</v>
          </cell>
          <cell r="G65">
            <v>43160</v>
          </cell>
          <cell r="I65">
            <v>0</v>
          </cell>
          <cell r="J65">
            <v>2</v>
          </cell>
          <cell r="K65">
            <v>701000</v>
          </cell>
          <cell r="L65" t="str">
            <v>Real Property Rent Expense</v>
          </cell>
          <cell r="N65" t="str">
            <v>S</v>
          </cell>
          <cell r="O65">
            <v>3817.2</v>
          </cell>
          <cell r="P65">
            <v>19714</v>
          </cell>
          <cell r="Q65">
            <v>0</v>
          </cell>
          <cell r="R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 t="str">
            <v>I0</v>
          </cell>
          <cell r="AI65">
            <v>12851</v>
          </cell>
          <cell r="AJ65">
            <v>2001</v>
          </cell>
          <cell r="AK65">
            <v>20288</v>
          </cell>
          <cell r="AO65">
            <v>0</v>
          </cell>
          <cell r="AZ65">
            <v>20288</v>
          </cell>
          <cell r="BA65" t="str">
            <v>KR</v>
          </cell>
          <cell r="BB65">
            <v>1589059</v>
          </cell>
          <cell r="BC65" t="str">
            <v>MV_COMM_USER</v>
          </cell>
          <cell r="BE65" t="str">
            <v>*CONTRACT H-99-2131</v>
          </cell>
          <cell r="BF65">
            <v>20180321</v>
          </cell>
          <cell r="BG65" t="str">
            <v>S</v>
          </cell>
          <cell r="BH65">
            <v>308079</v>
          </cell>
          <cell r="BI65" t="str">
            <v>STATE OF HAWAII</v>
          </cell>
          <cell r="BR65">
            <v>0</v>
          </cell>
          <cell r="CI65">
            <v>1900061727</v>
          </cell>
          <cell r="CJ65">
            <v>2007</v>
          </cell>
          <cell r="CO65" t="str">
            <v>ZP</v>
          </cell>
          <cell r="CP65">
            <v>2000054519</v>
          </cell>
          <cell r="CQ65">
            <v>43181</v>
          </cell>
          <cell r="CR65">
            <v>454308</v>
          </cell>
          <cell r="CS65">
            <v>-76751.350000000006</v>
          </cell>
        </row>
        <row r="66">
          <cell r="C66">
            <v>1900061727</v>
          </cell>
          <cell r="D66">
            <v>2018</v>
          </cell>
          <cell r="E66">
            <v>3</v>
          </cell>
          <cell r="F66">
            <v>43180</v>
          </cell>
          <cell r="G66">
            <v>43160</v>
          </cell>
          <cell r="I66">
            <v>0</v>
          </cell>
          <cell r="J66">
            <v>3</v>
          </cell>
          <cell r="K66">
            <v>701000</v>
          </cell>
          <cell r="L66" t="str">
            <v>Real Property Rent Expense</v>
          </cell>
          <cell r="N66" t="str">
            <v>S</v>
          </cell>
          <cell r="O66">
            <v>12777</v>
          </cell>
          <cell r="P66">
            <v>19714</v>
          </cell>
          <cell r="Q66">
            <v>0</v>
          </cell>
          <cell r="R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 t="str">
            <v>I0</v>
          </cell>
          <cell r="AI66">
            <v>12851</v>
          </cell>
          <cell r="AJ66">
            <v>2001</v>
          </cell>
          <cell r="AK66">
            <v>20289</v>
          </cell>
          <cell r="AO66">
            <v>0</v>
          </cell>
          <cell r="AZ66">
            <v>20289</v>
          </cell>
          <cell r="BA66" t="str">
            <v>KR</v>
          </cell>
          <cell r="BB66">
            <v>1589059</v>
          </cell>
          <cell r="BC66" t="str">
            <v>MV_COMM_USER</v>
          </cell>
          <cell r="BE66" t="str">
            <v>*CONTRACT H-99-2131</v>
          </cell>
          <cell r="BF66">
            <v>20180321</v>
          </cell>
          <cell r="BG66" t="str">
            <v>S</v>
          </cell>
          <cell r="BH66">
            <v>308079</v>
          </cell>
          <cell r="BI66" t="str">
            <v>STATE OF HAWAII</v>
          </cell>
          <cell r="BR66">
            <v>0</v>
          </cell>
          <cell r="CI66">
            <v>1900061727</v>
          </cell>
          <cell r="CJ66">
            <v>2007</v>
          </cell>
          <cell r="CO66" t="str">
            <v>ZP</v>
          </cell>
          <cell r="CP66">
            <v>2000054519</v>
          </cell>
          <cell r="CQ66">
            <v>43181</v>
          </cell>
          <cell r="CR66">
            <v>454308</v>
          </cell>
          <cell r="CS66">
            <v>-76751.350000000006</v>
          </cell>
        </row>
        <row r="67">
          <cell r="C67">
            <v>1900061727</v>
          </cell>
          <cell r="D67">
            <v>2018</v>
          </cell>
          <cell r="E67">
            <v>3</v>
          </cell>
          <cell r="F67">
            <v>43180</v>
          </cell>
          <cell r="G67">
            <v>43160</v>
          </cell>
          <cell r="I67">
            <v>0</v>
          </cell>
          <cell r="J67">
            <v>4</v>
          </cell>
          <cell r="K67">
            <v>701000</v>
          </cell>
          <cell r="L67" t="str">
            <v>Real Property Rent Expense</v>
          </cell>
          <cell r="N67" t="str">
            <v>S</v>
          </cell>
          <cell r="O67">
            <v>1064</v>
          </cell>
          <cell r="P67">
            <v>19714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 t="str">
            <v>I0</v>
          </cell>
          <cell r="AI67">
            <v>12851</v>
          </cell>
          <cell r="AJ67">
            <v>2001</v>
          </cell>
          <cell r="AK67">
            <v>20649</v>
          </cell>
          <cell r="AO67">
            <v>0</v>
          </cell>
          <cell r="AZ67">
            <v>20649</v>
          </cell>
          <cell r="BA67" t="str">
            <v>KR</v>
          </cell>
          <cell r="BB67">
            <v>1589059</v>
          </cell>
          <cell r="BC67" t="str">
            <v>MV_COMM_USER</v>
          </cell>
          <cell r="BE67" t="str">
            <v>*CONTRACT H-99-2131</v>
          </cell>
          <cell r="BF67">
            <v>20180321</v>
          </cell>
          <cell r="BG67" t="str">
            <v>S</v>
          </cell>
          <cell r="BH67">
            <v>308079</v>
          </cell>
          <cell r="BI67" t="str">
            <v>STATE OF HAWAII</v>
          </cell>
          <cell r="BR67">
            <v>0</v>
          </cell>
          <cell r="CI67">
            <v>1900061727</v>
          </cell>
          <cell r="CJ67">
            <v>2007</v>
          </cell>
          <cell r="CO67" t="str">
            <v>ZP</v>
          </cell>
          <cell r="CP67">
            <v>2000054519</v>
          </cell>
          <cell r="CQ67">
            <v>43181</v>
          </cell>
          <cell r="CR67">
            <v>454308</v>
          </cell>
          <cell r="CS67">
            <v>-76751.350000000006</v>
          </cell>
        </row>
        <row r="68">
          <cell r="C68">
            <v>1900061727</v>
          </cell>
          <cell r="D68">
            <v>2018</v>
          </cell>
          <cell r="E68">
            <v>3</v>
          </cell>
          <cell r="F68">
            <v>43180</v>
          </cell>
          <cell r="G68">
            <v>43160</v>
          </cell>
          <cell r="I68">
            <v>0</v>
          </cell>
          <cell r="J68">
            <v>5</v>
          </cell>
          <cell r="K68">
            <v>701000</v>
          </cell>
          <cell r="L68" t="str">
            <v>Real Property Rent Expense</v>
          </cell>
          <cell r="N68" t="str">
            <v>S</v>
          </cell>
          <cell r="O68">
            <v>2055.8000000000002</v>
          </cell>
          <cell r="P68">
            <v>19714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 t="str">
            <v>I0</v>
          </cell>
          <cell r="AI68">
            <v>12851</v>
          </cell>
          <cell r="AJ68">
            <v>2001</v>
          </cell>
          <cell r="AK68">
            <v>20663</v>
          </cell>
          <cell r="AO68">
            <v>0</v>
          </cell>
          <cell r="AZ68">
            <v>20663</v>
          </cell>
          <cell r="BA68" t="str">
            <v>KR</v>
          </cell>
          <cell r="BB68">
            <v>1589059</v>
          </cell>
          <cell r="BC68" t="str">
            <v>MV_COMM_USER</v>
          </cell>
          <cell r="BE68" t="str">
            <v>*CONTRACT H-99-2131</v>
          </cell>
          <cell r="BF68">
            <v>20180321</v>
          </cell>
          <cell r="BG68" t="str">
            <v>S</v>
          </cell>
          <cell r="BH68">
            <v>308079</v>
          </cell>
          <cell r="BI68" t="str">
            <v>STATE OF HAWAII</v>
          </cell>
          <cell r="BR68">
            <v>0</v>
          </cell>
          <cell r="CI68">
            <v>1900061727</v>
          </cell>
          <cell r="CJ68">
            <v>2007</v>
          </cell>
          <cell r="CO68" t="str">
            <v>ZP</v>
          </cell>
          <cell r="CP68">
            <v>2000054519</v>
          </cell>
          <cell r="CQ68">
            <v>43181</v>
          </cell>
          <cell r="CR68">
            <v>454308</v>
          </cell>
          <cell r="CS68">
            <v>-76751.350000000006</v>
          </cell>
        </row>
        <row r="69">
          <cell r="C69">
            <v>1900061728</v>
          </cell>
          <cell r="D69">
            <v>2018</v>
          </cell>
          <cell r="E69">
            <v>3</v>
          </cell>
          <cell r="F69">
            <v>43180</v>
          </cell>
          <cell r="G69">
            <v>43160</v>
          </cell>
          <cell r="I69">
            <v>0</v>
          </cell>
          <cell r="J69">
            <v>2</v>
          </cell>
          <cell r="K69">
            <v>701000</v>
          </cell>
          <cell r="L69" t="str">
            <v>Real Property Rent Expense</v>
          </cell>
          <cell r="N69" t="str">
            <v>S</v>
          </cell>
          <cell r="O69">
            <v>5669</v>
          </cell>
          <cell r="P69">
            <v>5669</v>
          </cell>
          <cell r="Q69">
            <v>0</v>
          </cell>
          <cell r="R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 t="str">
            <v>I0</v>
          </cell>
          <cell r="AI69">
            <v>12851</v>
          </cell>
          <cell r="AJ69">
            <v>2001</v>
          </cell>
          <cell r="AK69">
            <v>20876</v>
          </cell>
          <cell r="AO69">
            <v>0</v>
          </cell>
          <cell r="AZ69">
            <v>20876</v>
          </cell>
          <cell r="BA69" t="str">
            <v>KR</v>
          </cell>
          <cell r="BB69">
            <v>1589012</v>
          </cell>
          <cell r="BC69" t="str">
            <v>MV_COMM_USER</v>
          </cell>
          <cell r="BE69" t="str">
            <v>*CONTRACT H-99-2175</v>
          </cell>
          <cell r="BF69">
            <v>20180321</v>
          </cell>
          <cell r="BG69" t="str">
            <v>S</v>
          </cell>
          <cell r="BH69">
            <v>308079</v>
          </cell>
          <cell r="BI69" t="str">
            <v>STATE OF HAWAII</v>
          </cell>
          <cell r="BR69">
            <v>0</v>
          </cell>
          <cell r="CI69">
            <v>1900061728</v>
          </cell>
          <cell r="CJ69">
            <v>2007</v>
          </cell>
          <cell r="CO69" t="str">
            <v>ZP</v>
          </cell>
          <cell r="CP69">
            <v>2000054519</v>
          </cell>
          <cell r="CQ69">
            <v>43181</v>
          </cell>
          <cell r="CR69">
            <v>454308</v>
          </cell>
          <cell r="CS69">
            <v>-76751.350000000006</v>
          </cell>
        </row>
        <row r="70">
          <cell r="C70">
            <v>1900061772</v>
          </cell>
          <cell r="D70">
            <v>2018</v>
          </cell>
          <cell r="E70">
            <v>3</v>
          </cell>
          <cell r="F70">
            <v>43181</v>
          </cell>
          <cell r="G70">
            <v>43160</v>
          </cell>
          <cell r="I70">
            <v>0</v>
          </cell>
          <cell r="J70">
            <v>2</v>
          </cell>
          <cell r="K70">
            <v>701000</v>
          </cell>
          <cell r="L70" t="str">
            <v>Real Property Rent Expense</v>
          </cell>
          <cell r="N70" t="str">
            <v>S</v>
          </cell>
          <cell r="O70">
            <v>154.84</v>
          </cell>
          <cell r="P70">
            <v>10823.45</v>
          </cell>
          <cell r="Q70">
            <v>0</v>
          </cell>
          <cell r="R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 t="str">
            <v>I0</v>
          </cell>
          <cell r="AI70">
            <v>12851</v>
          </cell>
          <cell r="AJ70">
            <v>2001</v>
          </cell>
          <cell r="AK70">
            <v>20324</v>
          </cell>
          <cell r="AO70">
            <v>0</v>
          </cell>
          <cell r="AZ70">
            <v>20324</v>
          </cell>
          <cell r="BA70" t="str">
            <v>KR</v>
          </cell>
          <cell r="BB70">
            <v>1589228</v>
          </cell>
          <cell r="BC70" t="str">
            <v>MV_COMM_USER</v>
          </cell>
          <cell r="BE70" t="str">
            <v>*PARKING, OPKG, 03/01/18</v>
          </cell>
          <cell r="BG70" t="str">
            <v>S</v>
          </cell>
          <cell r="BH70">
            <v>308079</v>
          </cell>
          <cell r="BI70" t="str">
            <v>STATE OF HAWAII</v>
          </cell>
          <cell r="BR70">
            <v>0</v>
          </cell>
          <cell r="CI70">
            <v>1900061772</v>
          </cell>
          <cell r="CJ70">
            <v>2007</v>
          </cell>
          <cell r="CO70" t="str">
            <v>ZP</v>
          </cell>
          <cell r="CP70">
            <v>2000054643</v>
          </cell>
          <cell r="CQ70">
            <v>43188</v>
          </cell>
          <cell r="CR70">
            <v>454432</v>
          </cell>
          <cell r="CS70">
            <v>-26967.62</v>
          </cell>
        </row>
        <row r="71">
          <cell r="C71">
            <v>1900061772</v>
          </cell>
          <cell r="D71">
            <v>2018</v>
          </cell>
          <cell r="E71">
            <v>3</v>
          </cell>
          <cell r="F71">
            <v>43181</v>
          </cell>
          <cell r="G71">
            <v>43160</v>
          </cell>
          <cell r="I71">
            <v>0</v>
          </cell>
          <cell r="J71">
            <v>3</v>
          </cell>
          <cell r="K71">
            <v>701000</v>
          </cell>
          <cell r="L71" t="str">
            <v>Real Property Rent Expense</v>
          </cell>
          <cell r="N71" t="str">
            <v>S</v>
          </cell>
          <cell r="O71">
            <v>309.68</v>
          </cell>
          <cell r="P71">
            <v>10823.45</v>
          </cell>
          <cell r="Q71">
            <v>0</v>
          </cell>
          <cell r="R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 t="str">
            <v>I0</v>
          </cell>
          <cell r="AI71">
            <v>12851</v>
          </cell>
          <cell r="AJ71">
            <v>2001</v>
          </cell>
          <cell r="AK71">
            <v>20824</v>
          </cell>
          <cell r="AO71">
            <v>0</v>
          </cell>
          <cell r="AZ71">
            <v>20824</v>
          </cell>
          <cell r="BA71" t="str">
            <v>KR</v>
          </cell>
          <cell r="BB71">
            <v>1589228</v>
          </cell>
          <cell r="BC71" t="str">
            <v>MV_COMM_USER</v>
          </cell>
          <cell r="BE71" t="str">
            <v>*PARKING, OPKG, 03/01/18</v>
          </cell>
          <cell r="BG71" t="str">
            <v>S</v>
          </cell>
          <cell r="BH71">
            <v>308079</v>
          </cell>
          <cell r="BI71" t="str">
            <v>STATE OF HAWAII</v>
          </cell>
          <cell r="BR71">
            <v>0</v>
          </cell>
          <cell r="CI71">
            <v>1900061772</v>
          </cell>
          <cell r="CJ71">
            <v>2007</v>
          </cell>
          <cell r="CO71" t="str">
            <v>ZP</v>
          </cell>
          <cell r="CP71">
            <v>2000054643</v>
          </cell>
          <cell r="CQ71">
            <v>43188</v>
          </cell>
          <cell r="CR71">
            <v>454432</v>
          </cell>
          <cell r="CS71">
            <v>-26967.62</v>
          </cell>
        </row>
        <row r="72">
          <cell r="C72">
            <v>1900061772</v>
          </cell>
          <cell r="D72">
            <v>2018</v>
          </cell>
          <cell r="E72">
            <v>3</v>
          </cell>
          <cell r="F72">
            <v>43181</v>
          </cell>
          <cell r="G72">
            <v>43160</v>
          </cell>
          <cell r="I72">
            <v>0</v>
          </cell>
          <cell r="J72">
            <v>4</v>
          </cell>
          <cell r="K72">
            <v>701000</v>
          </cell>
          <cell r="L72" t="str">
            <v>Real Property Rent Expense</v>
          </cell>
          <cell r="N72" t="str">
            <v>S</v>
          </cell>
          <cell r="O72">
            <v>258.07</v>
          </cell>
          <cell r="P72">
            <v>10823.45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 t="str">
            <v>I0</v>
          </cell>
          <cell r="AI72">
            <v>12851</v>
          </cell>
          <cell r="AJ72">
            <v>2001</v>
          </cell>
          <cell r="AK72">
            <v>20823</v>
          </cell>
          <cell r="AO72">
            <v>0</v>
          </cell>
          <cell r="AZ72">
            <v>20823</v>
          </cell>
          <cell r="BA72" t="str">
            <v>KR</v>
          </cell>
          <cell r="BB72">
            <v>1589228</v>
          </cell>
          <cell r="BC72" t="str">
            <v>MV_COMM_USER</v>
          </cell>
          <cell r="BE72" t="str">
            <v>*PARKING, OPKG, 03/01/18</v>
          </cell>
          <cell r="BG72" t="str">
            <v>S</v>
          </cell>
          <cell r="BH72">
            <v>308079</v>
          </cell>
          <cell r="BI72" t="str">
            <v>STATE OF HAWAII</v>
          </cell>
          <cell r="BR72">
            <v>0</v>
          </cell>
          <cell r="CI72">
            <v>1900061772</v>
          </cell>
          <cell r="CJ72">
            <v>2007</v>
          </cell>
          <cell r="CO72" t="str">
            <v>ZP</v>
          </cell>
          <cell r="CP72">
            <v>2000054643</v>
          </cell>
          <cell r="CQ72">
            <v>43188</v>
          </cell>
          <cell r="CR72">
            <v>454432</v>
          </cell>
          <cell r="CS72">
            <v>-26967.62</v>
          </cell>
        </row>
        <row r="73">
          <cell r="C73">
            <v>1900061772</v>
          </cell>
          <cell r="D73">
            <v>2018</v>
          </cell>
          <cell r="E73">
            <v>3</v>
          </cell>
          <cell r="F73">
            <v>43181</v>
          </cell>
          <cell r="G73">
            <v>43160</v>
          </cell>
          <cell r="I73">
            <v>0</v>
          </cell>
          <cell r="J73">
            <v>5</v>
          </cell>
          <cell r="K73">
            <v>701000</v>
          </cell>
          <cell r="L73" t="str">
            <v>Real Property Rent Expense</v>
          </cell>
          <cell r="N73" t="str">
            <v>S</v>
          </cell>
          <cell r="O73">
            <v>258.07</v>
          </cell>
          <cell r="P73">
            <v>10823.45</v>
          </cell>
          <cell r="Q73">
            <v>0</v>
          </cell>
          <cell r="R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 t="str">
            <v>I0</v>
          </cell>
          <cell r="AI73">
            <v>12851</v>
          </cell>
          <cell r="AJ73">
            <v>2001</v>
          </cell>
          <cell r="AK73">
            <v>20325</v>
          </cell>
          <cell r="AO73">
            <v>0</v>
          </cell>
          <cell r="AZ73">
            <v>20325</v>
          </cell>
          <cell r="BA73" t="str">
            <v>KR</v>
          </cell>
          <cell r="BB73">
            <v>1589228</v>
          </cell>
          <cell r="BC73" t="str">
            <v>MV_COMM_USER</v>
          </cell>
          <cell r="BE73" t="str">
            <v>*PARKING, OPKG, 03/01/18</v>
          </cell>
          <cell r="BG73" t="str">
            <v>S</v>
          </cell>
          <cell r="BH73">
            <v>308079</v>
          </cell>
          <cell r="BI73" t="str">
            <v>STATE OF HAWAII</v>
          </cell>
          <cell r="BR73">
            <v>0</v>
          </cell>
          <cell r="CI73">
            <v>1900061772</v>
          </cell>
          <cell r="CJ73">
            <v>2007</v>
          </cell>
          <cell r="CO73" t="str">
            <v>ZP</v>
          </cell>
          <cell r="CP73">
            <v>2000054643</v>
          </cell>
          <cell r="CQ73">
            <v>43188</v>
          </cell>
          <cell r="CR73">
            <v>454432</v>
          </cell>
          <cell r="CS73">
            <v>-26967.62</v>
          </cell>
        </row>
        <row r="74">
          <cell r="C74">
            <v>1900061772</v>
          </cell>
          <cell r="D74">
            <v>2018</v>
          </cell>
          <cell r="E74">
            <v>3</v>
          </cell>
          <cell r="F74">
            <v>43181</v>
          </cell>
          <cell r="G74">
            <v>43160</v>
          </cell>
          <cell r="I74">
            <v>0</v>
          </cell>
          <cell r="J74">
            <v>6</v>
          </cell>
          <cell r="K74">
            <v>701000</v>
          </cell>
          <cell r="L74" t="str">
            <v>Real Property Rent Expense</v>
          </cell>
          <cell r="N74" t="str">
            <v>S</v>
          </cell>
          <cell r="O74">
            <v>51.61</v>
          </cell>
          <cell r="P74">
            <v>10823.45</v>
          </cell>
          <cell r="Q74">
            <v>0</v>
          </cell>
          <cell r="R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 t="str">
            <v>I0</v>
          </cell>
          <cell r="AI74">
            <v>12851</v>
          </cell>
          <cell r="AJ74">
            <v>2001</v>
          </cell>
          <cell r="AK74">
            <v>20876</v>
          </cell>
          <cell r="AO74">
            <v>0</v>
          </cell>
          <cell r="AZ74">
            <v>20876</v>
          </cell>
          <cell r="BA74" t="str">
            <v>KR</v>
          </cell>
          <cell r="BB74">
            <v>1589228</v>
          </cell>
          <cell r="BC74" t="str">
            <v>MV_COMM_USER</v>
          </cell>
          <cell r="BE74" t="str">
            <v>*PARKING, OPKG, 03/01/18</v>
          </cell>
          <cell r="BG74" t="str">
            <v>S</v>
          </cell>
          <cell r="BH74">
            <v>308079</v>
          </cell>
          <cell r="BI74" t="str">
            <v>STATE OF HAWAII</v>
          </cell>
          <cell r="BR74">
            <v>0</v>
          </cell>
          <cell r="CI74">
            <v>1900061772</v>
          </cell>
          <cell r="CJ74">
            <v>2007</v>
          </cell>
          <cell r="CO74" t="str">
            <v>ZP</v>
          </cell>
          <cell r="CP74">
            <v>2000054643</v>
          </cell>
          <cell r="CQ74">
            <v>43188</v>
          </cell>
          <cell r="CR74">
            <v>454432</v>
          </cell>
          <cell r="CS74">
            <v>-26967.62</v>
          </cell>
        </row>
        <row r="75">
          <cell r="C75">
            <v>1900061772</v>
          </cell>
          <cell r="D75">
            <v>2018</v>
          </cell>
          <cell r="E75">
            <v>3</v>
          </cell>
          <cell r="F75">
            <v>43181</v>
          </cell>
          <cell r="G75">
            <v>43160</v>
          </cell>
          <cell r="I75">
            <v>0</v>
          </cell>
          <cell r="J75">
            <v>7</v>
          </cell>
          <cell r="K75">
            <v>701000</v>
          </cell>
          <cell r="L75" t="str">
            <v>Real Property Rent Expense</v>
          </cell>
          <cell r="N75" t="str">
            <v>S</v>
          </cell>
          <cell r="O75">
            <v>258.07</v>
          </cell>
          <cell r="P75">
            <v>10823.45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 t="str">
            <v>I0</v>
          </cell>
          <cell r="AI75">
            <v>12851</v>
          </cell>
          <cell r="AJ75">
            <v>2001</v>
          </cell>
          <cell r="AK75">
            <v>20649</v>
          </cell>
          <cell r="AO75">
            <v>0</v>
          </cell>
          <cell r="AZ75">
            <v>20649</v>
          </cell>
          <cell r="BA75" t="str">
            <v>KR</v>
          </cell>
          <cell r="BB75">
            <v>1589228</v>
          </cell>
          <cell r="BC75" t="str">
            <v>MV_COMM_USER</v>
          </cell>
          <cell r="BE75" t="str">
            <v>*PARKING, OPKG, 03/01/18</v>
          </cell>
          <cell r="BG75" t="str">
            <v>S</v>
          </cell>
          <cell r="BH75">
            <v>308079</v>
          </cell>
          <cell r="BI75" t="str">
            <v>STATE OF HAWAII</v>
          </cell>
          <cell r="BR75">
            <v>0</v>
          </cell>
          <cell r="CI75">
            <v>1900061772</v>
          </cell>
          <cell r="CJ75">
            <v>2007</v>
          </cell>
          <cell r="CO75" t="str">
            <v>ZP</v>
          </cell>
          <cell r="CP75">
            <v>2000054643</v>
          </cell>
          <cell r="CQ75">
            <v>43188</v>
          </cell>
          <cell r="CR75">
            <v>454432</v>
          </cell>
          <cell r="CS75">
            <v>-26967.62</v>
          </cell>
        </row>
        <row r="76">
          <cell r="C76">
            <v>1900061772</v>
          </cell>
          <cell r="D76">
            <v>2018</v>
          </cell>
          <cell r="E76">
            <v>3</v>
          </cell>
          <cell r="F76">
            <v>43181</v>
          </cell>
          <cell r="G76">
            <v>43160</v>
          </cell>
          <cell r="I76">
            <v>0</v>
          </cell>
          <cell r="J76">
            <v>8</v>
          </cell>
          <cell r="K76">
            <v>701000</v>
          </cell>
          <cell r="L76" t="str">
            <v>Real Property Rent Expense</v>
          </cell>
          <cell r="N76" t="str">
            <v>S</v>
          </cell>
          <cell r="O76">
            <v>103.23</v>
          </cell>
          <cell r="P76">
            <v>10823.45</v>
          </cell>
          <cell r="Q76">
            <v>0</v>
          </cell>
          <cell r="R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 t="str">
            <v>I0</v>
          </cell>
          <cell r="AI76">
            <v>12851</v>
          </cell>
          <cell r="AJ76">
            <v>2001</v>
          </cell>
          <cell r="AK76">
            <v>20320</v>
          </cell>
          <cell r="AO76">
            <v>0</v>
          </cell>
          <cell r="AZ76">
            <v>20320</v>
          </cell>
          <cell r="BA76" t="str">
            <v>KR</v>
          </cell>
          <cell r="BB76">
            <v>1589228</v>
          </cell>
          <cell r="BC76" t="str">
            <v>MV_COMM_USER</v>
          </cell>
          <cell r="BE76" t="str">
            <v>*PARKING, OPKG, 03/01/18</v>
          </cell>
          <cell r="BG76" t="str">
            <v>S</v>
          </cell>
          <cell r="BH76">
            <v>308079</v>
          </cell>
          <cell r="BI76" t="str">
            <v>STATE OF HAWAII</v>
          </cell>
          <cell r="BR76">
            <v>0</v>
          </cell>
          <cell r="CI76">
            <v>1900061772</v>
          </cell>
          <cell r="CJ76">
            <v>2007</v>
          </cell>
          <cell r="CO76" t="str">
            <v>ZP</v>
          </cell>
          <cell r="CP76">
            <v>2000054643</v>
          </cell>
          <cell r="CQ76">
            <v>43188</v>
          </cell>
          <cell r="CR76">
            <v>454432</v>
          </cell>
          <cell r="CS76">
            <v>-26967.62</v>
          </cell>
        </row>
        <row r="77">
          <cell r="C77">
            <v>1900061772</v>
          </cell>
          <cell r="D77">
            <v>2018</v>
          </cell>
          <cell r="E77">
            <v>3</v>
          </cell>
          <cell r="F77">
            <v>43181</v>
          </cell>
          <cell r="G77">
            <v>43160</v>
          </cell>
          <cell r="I77">
            <v>0</v>
          </cell>
          <cell r="J77">
            <v>9</v>
          </cell>
          <cell r="K77">
            <v>701000</v>
          </cell>
          <cell r="L77" t="str">
            <v>Real Property Rent Expense</v>
          </cell>
          <cell r="N77" t="str">
            <v>S</v>
          </cell>
          <cell r="O77">
            <v>619.37</v>
          </cell>
          <cell r="P77">
            <v>10823.45</v>
          </cell>
          <cell r="Q77">
            <v>0</v>
          </cell>
          <cell r="R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 t="str">
            <v>I0</v>
          </cell>
          <cell r="AI77">
            <v>12851</v>
          </cell>
          <cell r="AJ77">
            <v>2001</v>
          </cell>
          <cell r="AK77">
            <v>20289</v>
          </cell>
          <cell r="AO77">
            <v>0</v>
          </cell>
          <cell r="AZ77">
            <v>20289</v>
          </cell>
          <cell r="BA77" t="str">
            <v>KR</v>
          </cell>
          <cell r="BB77">
            <v>1589228</v>
          </cell>
          <cell r="BC77" t="str">
            <v>MV_COMM_USER</v>
          </cell>
          <cell r="BE77" t="str">
            <v>*PARKING, OPKG, 03/01/18</v>
          </cell>
          <cell r="BG77" t="str">
            <v>S</v>
          </cell>
          <cell r="BH77">
            <v>308079</v>
          </cell>
          <cell r="BI77" t="str">
            <v>STATE OF HAWAII</v>
          </cell>
          <cell r="BR77">
            <v>0</v>
          </cell>
          <cell r="CI77">
            <v>1900061772</v>
          </cell>
          <cell r="CJ77">
            <v>2007</v>
          </cell>
          <cell r="CO77" t="str">
            <v>ZP</v>
          </cell>
          <cell r="CP77">
            <v>2000054643</v>
          </cell>
          <cell r="CQ77">
            <v>43188</v>
          </cell>
          <cell r="CR77">
            <v>454432</v>
          </cell>
          <cell r="CS77">
            <v>-26967.62</v>
          </cell>
        </row>
        <row r="78">
          <cell r="C78">
            <v>1900061772</v>
          </cell>
          <cell r="D78">
            <v>2018</v>
          </cell>
          <cell r="E78">
            <v>3</v>
          </cell>
          <cell r="F78">
            <v>43181</v>
          </cell>
          <cell r="G78">
            <v>43160</v>
          </cell>
          <cell r="I78">
            <v>0</v>
          </cell>
          <cell r="J78">
            <v>10</v>
          </cell>
          <cell r="K78">
            <v>701000</v>
          </cell>
          <cell r="L78" t="str">
            <v>Real Property Rent Expense</v>
          </cell>
          <cell r="N78" t="str">
            <v>S</v>
          </cell>
          <cell r="O78">
            <v>258.07</v>
          </cell>
          <cell r="P78">
            <v>10823.45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 t="str">
            <v>I0</v>
          </cell>
          <cell r="AI78">
            <v>12851</v>
          </cell>
          <cell r="AJ78">
            <v>2001</v>
          </cell>
          <cell r="AK78">
            <v>20319</v>
          </cell>
          <cell r="AO78">
            <v>0</v>
          </cell>
          <cell r="AZ78">
            <v>20319</v>
          </cell>
          <cell r="BA78" t="str">
            <v>KR</v>
          </cell>
          <cell r="BB78">
            <v>1589228</v>
          </cell>
          <cell r="BC78" t="str">
            <v>MV_COMM_USER</v>
          </cell>
          <cell r="BE78" t="str">
            <v>*PARKING, OPKG, 03/01/18</v>
          </cell>
          <cell r="BG78" t="str">
            <v>S</v>
          </cell>
          <cell r="BH78">
            <v>308079</v>
          </cell>
          <cell r="BI78" t="str">
            <v>STATE OF HAWAII</v>
          </cell>
          <cell r="BR78">
            <v>0</v>
          </cell>
          <cell r="CI78">
            <v>1900061772</v>
          </cell>
          <cell r="CJ78">
            <v>2007</v>
          </cell>
          <cell r="CO78" t="str">
            <v>ZP</v>
          </cell>
          <cell r="CP78">
            <v>2000054643</v>
          </cell>
          <cell r="CQ78">
            <v>43188</v>
          </cell>
          <cell r="CR78">
            <v>454432</v>
          </cell>
          <cell r="CS78">
            <v>-26967.62</v>
          </cell>
        </row>
        <row r="79">
          <cell r="C79">
            <v>1900061772</v>
          </cell>
          <cell r="D79">
            <v>2018</v>
          </cell>
          <cell r="E79">
            <v>3</v>
          </cell>
          <cell r="F79">
            <v>43181</v>
          </cell>
          <cell r="G79">
            <v>43160</v>
          </cell>
          <cell r="I79">
            <v>0</v>
          </cell>
          <cell r="J79">
            <v>11</v>
          </cell>
          <cell r="K79">
            <v>701000</v>
          </cell>
          <cell r="L79" t="str">
            <v>Real Property Rent Expense</v>
          </cell>
          <cell r="N79" t="str">
            <v>S</v>
          </cell>
          <cell r="O79">
            <v>103.24</v>
          </cell>
          <cell r="P79">
            <v>10823.45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 t="str">
            <v>I0</v>
          </cell>
          <cell r="AI79">
            <v>12851</v>
          </cell>
          <cell r="AJ79">
            <v>2001</v>
          </cell>
          <cell r="AK79">
            <v>20663</v>
          </cell>
          <cell r="AO79">
            <v>0</v>
          </cell>
          <cell r="AZ79">
            <v>20663</v>
          </cell>
          <cell r="BA79" t="str">
            <v>KR</v>
          </cell>
          <cell r="BB79">
            <v>1589228</v>
          </cell>
          <cell r="BC79" t="str">
            <v>MV_COMM_USER</v>
          </cell>
          <cell r="BE79" t="str">
            <v>*PARKING, OPKG, 03/01/18</v>
          </cell>
          <cell r="BG79" t="str">
            <v>S</v>
          </cell>
          <cell r="BH79">
            <v>308079</v>
          </cell>
          <cell r="BI79" t="str">
            <v>STATE OF HAWAII</v>
          </cell>
          <cell r="BR79">
            <v>0</v>
          </cell>
          <cell r="CI79">
            <v>1900061772</v>
          </cell>
          <cell r="CJ79">
            <v>2007</v>
          </cell>
          <cell r="CO79" t="str">
            <v>ZP</v>
          </cell>
          <cell r="CP79">
            <v>2000054643</v>
          </cell>
          <cell r="CQ79">
            <v>43188</v>
          </cell>
          <cell r="CR79">
            <v>454432</v>
          </cell>
          <cell r="CS79">
            <v>-26967.62</v>
          </cell>
        </row>
        <row r="80">
          <cell r="C80">
            <v>1900061772</v>
          </cell>
          <cell r="D80">
            <v>2018</v>
          </cell>
          <cell r="E80">
            <v>3</v>
          </cell>
          <cell r="F80">
            <v>43181</v>
          </cell>
          <cell r="G80">
            <v>43160</v>
          </cell>
          <cell r="I80">
            <v>0</v>
          </cell>
          <cell r="J80">
            <v>12</v>
          </cell>
          <cell r="K80">
            <v>701000</v>
          </cell>
          <cell r="L80" t="str">
            <v>Real Property Rent Expense</v>
          </cell>
          <cell r="N80" t="str">
            <v>S</v>
          </cell>
          <cell r="O80">
            <v>412.91</v>
          </cell>
          <cell r="P80">
            <v>10823.45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 t="str">
            <v>I0</v>
          </cell>
          <cell r="AI80">
            <v>12851</v>
          </cell>
          <cell r="AJ80">
            <v>2001</v>
          </cell>
          <cell r="AK80">
            <v>20323</v>
          </cell>
          <cell r="AO80">
            <v>0</v>
          </cell>
          <cell r="AZ80">
            <v>20323</v>
          </cell>
          <cell r="BA80" t="str">
            <v>KR</v>
          </cell>
          <cell r="BB80">
            <v>1589228</v>
          </cell>
          <cell r="BC80" t="str">
            <v>MV_COMM_USER</v>
          </cell>
          <cell r="BE80" t="str">
            <v>*PARKING, OPKG, 03/01/18</v>
          </cell>
          <cell r="BG80" t="str">
            <v>S</v>
          </cell>
          <cell r="BH80">
            <v>308079</v>
          </cell>
          <cell r="BI80" t="str">
            <v>STATE OF HAWAII</v>
          </cell>
          <cell r="BR80">
            <v>0</v>
          </cell>
          <cell r="CI80">
            <v>1900061772</v>
          </cell>
          <cell r="CJ80">
            <v>2007</v>
          </cell>
          <cell r="CO80" t="str">
            <v>ZP</v>
          </cell>
          <cell r="CP80">
            <v>2000054643</v>
          </cell>
          <cell r="CQ80">
            <v>43188</v>
          </cell>
          <cell r="CR80">
            <v>454432</v>
          </cell>
          <cell r="CS80">
            <v>-26967.62</v>
          </cell>
        </row>
        <row r="81">
          <cell r="C81">
            <v>1900061772</v>
          </cell>
          <cell r="D81">
            <v>2018</v>
          </cell>
          <cell r="E81">
            <v>3</v>
          </cell>
          <cell r="F81">
            <v>43181</v>
          </cell>
          <cell r="G81">
            <v>43160</v>
          </cell>
          <cell r="I81">
            <v>0</v>
          </cell>
          <cell r="J81">
            <v>13</v>
          </cell>
          <cell r="K81">
            <v>701000</v>
          </cell>
          <cell r="L81" t="str">
            <v>Real Property Rent Expense</v>
          </cell>
          <cell r="N81" t="str">
            <v>S</v>
          </cell>
          <cell r="O81">
            <v>103.23</v>
          </cell>
          <cell r="P81">
            <v>10823.45</v>
          </cell>
          <cell r="Q81">
            <v>0</v>
          </cell>
          <cell r="R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 t="str">
            <v>I0</v>
          </cell>
          <cell r="AI81">
            <v>12851</v>
          </cell>
          <cell r="AJ81">
            <v>2001</v>
          </cell>
          <cell r="AK81">
            <v>20321</v>
          </cell>
          <cell r="AO81">
            <v>0</v>
          </cell>
          <cell r="AZ81">
            <v>20321</v>
          </cell>
          <cell r="BA81" t="str">
            <v>KR</v>
          </cell>
          <cell r="BB81">
            <v>1589228</v>
          </cell>
          <cell r="BC81" t="str">
            <v>MV_COMM_USER</v>
          </cell>
          <cell r="BE81" t="str">
            <v>*PARKING, OPKG, 03/01/18</v>
          </cell>
          <cell r="BG81" t="str">
            <v>S</v>
          </cell>
          <cell r="BH81">
            <v>308079</v>
          </cell>
          <cell r="BI81" t="str">
            <v>STATE OF HAWAII</v>
          </cell>
          <cell r="BR81">
            <v>0</v>
          </cell>
          <cell r="CI81">
            <v>1900061772</v>
          </cell>
          <cell r="CJ81">
            <v>2007</v>
          </cell>
          <cell r="CO81" t="str">
            <v>ZP</v>
          </cell>
          <cell r="CP81">
            <v>2000054643</v>
          </cell>
          <cell r="CQ81">
            <v>43188</v>
          </cell>
          <cell r="CR81">
            <v>454432</v>
          </cell>
          <cell r="CS81">
            <v>-26967.62</v>
          </cell>
        </row>
        <row r="82">
          <cell r="C82">
            <v>1900061772</v>
          </cell>
          <cell r="D82">
            <v>2018</v>
          </cell>
          <cell r="E82">
            <v>3</v>
          </cell>
          <cell r="F82">
            <v>43181</v>
          </cell>
          <cell r="G82">
            <v>43160</v>
          </cell>
          <cell r="I82">
            <v>0</v>
          </cell>
          <cell r="J82">
            <v>14</v>
          </cell>
          <cell r="K82">
            <v>701000</v>
          </cell>
          <cell r="L82" t="str">
            <v>Real Property Rent Expense</v>
          </cell>
          <cell r="N82" t="str">
            <v>S</v>
          </cell>
          <cell r="O82">
            <v>412.91</v>
          </cell>
          <cell r="P82">
            <v>10823.45</v>
          </cell>
          <cell r="Q82">
            <v>0</v>
          </cell>
          <cell r="R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 t="str">
            <v>I0</v>
          </cell>
          <cell r="AI82">
            <v>12851</v>
          </cell>
          <cell r="AJ82">
            <v>2001</v>
          </cell>
          <cell r="AK82">
            <v>20326</v>
          </cell>
          <cell r="AO82">
            <v>0</v>
          </cell>
          <cell r="AZ82">
            <v>20326</v>
          </cell>
          <cell r="BA82" t="str">
            <v>KR</v>
          </cell>
          <cell r="BB82">
            <v>1589228</v>
          </cell>
          <cell r="BC82" t="str">
            <v>MV_COMM_USER</v>
          </cell>
          <cell r="BE82" t="str">
            <v>*PARKING, OPKG, 03/01/18</v>
          </cell>
          <cell r="BG82" t="str">
            <v>S</v>
          </cell>
          <cell r="BH82">
            <v>308079</v>
          </cell>
          <cell r="BI82" t="str">
            <v>STATE OF HAWAII</v>
          </cell>
          <cell r="BR82">
            <v>0</v>
          </cell>
          <cell r="CI82">
            <v>1900061772</v>
          </cell>
          <cell r="CJ82">
            <v>2007</v>
          </cell>
          <cell r="CO82" t="str">
            <v>ZP</v>
          </cell>
          <cell r="CP82">
            <v>2000054643</v>
          </cell>
          <cell r="CQ82">
            <v>43188</v>
          </cell>
          <cell r="CR82">
            <v>454432</v>
          </cell>
          <cell r="CS82">
            <v>-26967.62</v>
          </cell>
        </row>
        <row r="83">
          <cell r="C83">
            <v>1900061772</v>
          </cell>
          <cell r="D83">
            <v>2018</v>
          </cell>
          <cell r="E83">
            <v>3</v>
          </cell>
          <cell r="F83">
            <v>43181</v>
          </cell>
          <cell r="G83">
            <v>43160</v>
          </cell>
          <cell r="I83">
            <v>0</v>
          </cell>
          <cell r="J83">
            <v>15</v>
          </cell>
          <cell r="K83">
            <v>701000</v>
          </cell>
          <cell r="L83" t="str">
            <v>Real Property Rent Expense</v>
          </cell>
          <cell r="N83" t="str">
            <v>S</v>
          </cell>
          <cell r="O83">
            <v>7520.15</v>
          </cell>
          <cell r="P83">
            <v>10823.45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 t="str">
            <v>I0</v>
          </cell>
          <cell r="AI83">
            <v>12851</v>
          </cell>
          <cell r="AJ83">
            <v>2001</v>
          </cell>
          <cell r="AK83">
            <v>20876</v>
          </cell>
          <cell r="AO83">
            <v>0</v>
          </cell>
          <cell r="AZ83">
            <v>20876</v>
          </cell>
          <cell r="BA83" t="str">
            <v>KR</v>
          </cell>
          <cell r="BB83">
            <v>1589228</v>
          </cell>
          <cell r="BC83" t="str">
            <v>MV_COMM_USER</v>
          </cell>
          <cell r="BE83" t="str">
            <v>*PARKING, OPKG, 03/01/18</v>
          </cell>
          <cell r="BG83" t="str">
            <v>S</v>
          </cell>
          <cell r="BH83">
            <v>308079</v>
          </cell>
          <cell r="BI83" t="str">
            <v>STATE OF HAWAII</v>
          </cell>
          <cell r="BR83">
            <v>0</v>
          </cell>
          <cell r="CI83">
            <v>1900061772</v>
          </cell>
          <cell r="CJ83">
            <v>2007</v>
          </cell>
          <cell r="CO83" t="str">
            <v>ZP</v>
          </cell>
          <cell r="CP83">
            <v>2000054643</v>
          </cell>
          <cell r="CQ83">
            <v>43188</v>
          </cell>
          <cell r="CR83">
            <v>454432</v>
          </cell>
          <cell r="CS83">
            <v>-26967.62</v>
          </cell>
        </row>
        <row r="84">
          <cell r="C84">
            <v>1900062029</v>
          </cell>
          <cell r="D84">
            <v>2018</v>
          </cell>
          <cell r="E84">
            <v>4</v>
          </cell>
          <cell r="F84">
            <v>43192</v>
          </cell>
          <cell r="G84">
            <v>43174</v>
          </cell>
          <cell r="I84">
            <v>0</v>
          </cell>
          <cell r="J84">
            <v>2</v>
          </cell>
          <cell r="K84">
            <v>701000</v>
          </cell>
          <cell r="L84" t="str">
            <v>Real Property Rent Expense</v>
          </cell>
          <cell r="N84" t="str">
            <v>S</v>
          </cell>
          <cell r="O84">
            <v>20666.07</v>
          </cell>
          <cell r="P84">
            <v>20666.07</v>
          </cell>
          <cell r="Q84">
            <v>0</v>
          </cell>
          <cell r="R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 t="str">
            <v>I0</v>
          </cell>
          <cell r="AI84">
            <v>12851</v>
          </cell>
          <cell r="AJ84">
            <v>2001</v>
          </cell>
          <cell r="AK84">
            <v>20289</v>
          </cell>
          <cell r="AO84">
            <v>0</v>
          </cell>
          <cell r="AZ84">
            <v>20289</v>
          </cell>
          <cell r="BA84" t="str">
            <v>KR</v>
          </cell>
          <cell r="BB84">
            <v>1590211</v>
          </cell>
          <cell r="BC84" t="str">
            <v>MV_COMM_USER</v>
          </cell>
          <cell r="BE84" t="str">
            <v>*STORAGE, PIER 39, 2018-02(FEB)</v>
          </cell>
          <cell r="BF84">
            <v>20180402</v>
          </cell>
          <cell r="BG84" t="str">
            <v>S</v>
          </cell>
          <cell r="BH84">
            <v>308079</v>
          </cell>
          <cell r="BI84" t="str">
            <v>STATE OF HAWAII</v>
          </cell>
          <cell r="BR84">
            <v>0</v>
          </cell>
          <cell r="CI84">
            <v>1900062029</v>
          </cell>
          <cell r="CJ84">
            <v>2007</v>
          </cell>
          <cell r="CO84" t="str">
            <v>ZP</v>
          </cell>
          <cell r="CP84">
            <v>2000054982</v>
          </cell>
          <cell r="CQ84">
            <v>43209</v>
          </cell>
          <cell r="CR84">
            <v>454765</v>
          </cell>
          <cell r="CS84">
            <v>-95084.800000000003</v>
          </cell>
        </row>
        <row r="85">
          <cell r="C85">
            <v>1900062030</v>
          </cell>
          <cell r="D85">
            <v>2018</v>
          </cell>
          <cell r="E85">
            <v>4</v>
          </cell>
          <cell r="F85">
            <v>43192</v>
          </cell>
          <cell r="G85">
            <v>43174</v>
          </cell>
          <cell r="I85">
            <v>0</v>
          </cell>
          <cell r="J85">
            <v>2</v>
          </cell>
          <cell r="K85">
            <v>701000</v>
          </cell>
          <cell r="L85" t="str">
            <v>Real Property Rent Expense</v>
          </cell>
          <cell r="N85" t="str">
            <v>S</v>
          </cell>
          <cell r="O85">
            <v>7554</v>
          </cell>
          <cell r="P85">
            <v>7554</v>
          </cell>
          <cell r="Q85">
            <v>0</v>
          </cell>
          <cell r="R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 t="str">
            <v>I0</v>
          </cell>
          <cell r="AI85">
            <v>12851</v>
          </cell>
          <cell r="AJ85">
            <v>2001</v>
          </cell>
          <cell r="AK85">
            <v>20289</v>
          </cell>
          <cell r="AO85">
            <v>0</v>
          </cell>
          <cell r="AZ85">
            <v>20289</v>
          </cell>
          <cell r="BA85" t="str">
            <v>KR</v>
          </cell>
          <cell r="BB85">
            <v>1590210</v>
          </cell>
          <cell r="BC85" t="str">
            <v>MV_COMM_USER</v>
          </cell>
          <cell r="BE85" t="str">
            <v>STORAGE, PIER 39, 2018-01(JAN)</v>
          </cell>
          <cell r="BF85">
            <v>20180402</v>
          </cell>
          <cell r="BG85" t="str">
            <v>S</v>
          </cell>
          <cell r="BH85">
            <v>308079</v>
          </cell>
          <cell r="BI85" t="str">
            <v>STATE OF HAWAII</v>
          </cell>
          <cell r="BR85">
            <v>0</v>
          </cell>
          <cell r="CI85">
            <v>1900062030</v>
          </cell>
          <cell r="CJ85">
            <v>2007</v>
          </cell>
          <cell r="CO85" t="str">
            <v>ZP</v>
          </cell>
          <cell r="CP85">
            <v>2000054982</v>
          </cell>
          <cell r="CQ85">
            <v>43209</v>
          </cell>
          <cell r="CR85">
            <v>454765</v>
          </cell>
          <cell r="CS85">
            <v>-95084.800000000003</v>
          </cell>
        </row>
        <row r="86">
          <cell r="C86">
            <v>1900062031</v>
          </cell>
          <cell r="D86">
            <v>2018</v>
          </cell>
          <cell r="E86">
            <v>4</v>
          </cell>
          <cell r="F86">
            <v>43192</v>
          </cell>
          <cell r="G86">
            <v>43174</v>
          </cell>
          <cell r="I86">
            <v>0</v>
          </cell>
          <cell r="J86">
            <v>2</v>
          </cell>
          <cell r="K86">
            <v>701000</v>
          </cell>
          <cell r="L86" t="str">
            <v>Real Property Rent Expense</v>
          </cell>
          <cell r="N86" t="str">
            <v>S</v>
          </cell>
          <cell r="O86">
            <v>20666.07</v>
          </cell>
          <cell r="P86">
            <v>20666.07</v>
          </cell>
          <cell r="Q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 t="str">
            <v>I0</v>
          </cell>
          <cell r="AI86">
            <v>12851</v>
          </cell>
          <cell r="AJ86">
            <v>2001</v>
          </cell>
          <cell r="AK86">
            <v>20289</v>
          </cell>
          <cell r="AO86">
            <v>0</v>
          </cell>
          <cell r="AZ86">
            <v>20289</v>
          </cell>
          <cell r="BA86" t="str">
            <v>KR</v>
          </cell>
          <cell r="BB86">
            <v>1590209</v>
          </cell>
          <cell r="BC86" t="str">
            <v>MV_COMM_USER</v>
          </cell>
          <cell r="BE86" t="str">
            <v>*STORAGE, PIER 39, 2018-01(JAN)</v>
          </cell>
          <cell r="BF86">
            <v>20180402</v>
          </cell>
          <cell r="BG86" t="str">
            <v>S</v>
          </cell>
          <cell r="BH86">
            <v>308079</v>
          </cell>
          <cell r="BI86" t="str">
            <v>STATE OF HAWAII</v>
          </cell>
          <cell r="BR86">
            <v>0</v>
          </cell>
          <cell r="CI86">
            <v>1900062031</v>
          </cell>
          <cell r="CJ86">
            <v>2007</v>
          </cell>
          <cell r="CO86" t="str">
            <v>ZP</v>
          </cell>
          <cell r="CP86">
            <v>2000054982</v>
          </cell>
          <cell r="CQ86">
            <v>43209</v>
          </cell>
          <cell r="CR86">
            <v>454765</v>
          </cell>
          <cell r="CS86">
            <v>-95084.800000000003</v>
          </cell>
        </row>
        <row r="87">
          <cell r="C87">
            <v>1900062032</v>
          </cell>
          <cell r="D87">
            <v>2018</v>
          </cell>
          <cell r="E87">
            <v>4</v>
          </cell>
          <cell r="F87">
            <v>43192</v>
          </cell>
          <cell r="G87">
            <v>43174</v>
          </cell>
          <cell r="I87">
            <v>0</v>
          </cell>
          <cell r="J87">
            <v>2</v>
          </cell>
          <cell r="K87">
            <v>701000</v>
          </cell>
          <cell r="L87" t="str">
            <v>Real Property Rent Expense</v>
          </cell>
          <cell r="N87" t="str">
            <v>S</v>
          </cell>
          <cell r="O87">
            <v>7554</v>
          </cell>
          <cell r="P87">
            <v>7554</v>
          </cell>
          <cell r="Q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 t="str">
            <v>I0</v>
          </cell>
          <cell r="AI87">
            <v>12851</v>
          </cell>
          <cell r="AJ87">
            <v>2001</v>
          </cell>
          <cell r="AK87">
            <v>20289</v>
          </cell>
          <cell r="AO87">
            <v>0</v>
          </cell>
          <cell r="AZ87">
            <v>20289</v>
          </cell>
          <cell r="BA87" t="str">
            <v>KR</v>
          </cell>
          <cell r="BB87">
            <v>1590212</v>
          </cell>
          <cell r="BC87" t="str">
            <v>MV_COMM_USER</v>
          </cell>
          <cell r="BE87" t="str">
            <v>STORAGE, PIER 39, 2018-02(FEB)</v>
          </cell>
          <cell r="BF87">
            <v>20180402</v>
          </cell>
          <cell r="BG87" t="str">
            <v>S</v>
          </cell>
          <cell r="BH87">
            <v>308079</v>
          </cell>
          <cell r="BI87" t="str">
            <v>STATE OF HAWAII</v>
          </cell>
          <cell r="BR87">
            <v>0</v>
          </cell>
          <cell r="CI87">
            <v>1900062032</v>
          </cell>
          <cell r="CJ87">
            <v>2007</v>
          </cell>
          <cell r="CO87" t="str">
            <v>ZP</v>
          </cell>
          <cell r="CP87">
            <v>2000054982</v>
          </cell>
          <cell r="CQ87">
            <v>43209</v>
          </cell>
          <cell r="CR87">
            <v>454765</v>
          </cell>
          <cell r="CS87">
            <v>-95084.800000000003</v>
          </cell>
        </row>
        <row r="88">
          <cell r="C88">
            <v>1900062137</v>
          </cell>
          <cell r="D88">
            <v>2018</v>
          </cell>
          <cell r="E88">
            <v>4</v>
          </cell>
          <cell r="F88">
            <v>43201</v>
          </cell>
          <cell r="G88">
            <v>43201</v>
          </cell>
          <cell r="I88">
            <v>0</v>
          </cell>
          <cell r="J88">
            <v>2</v>
          </cell>
          <cell r="K88">
            <v>701000</v>
          </cell>
          <cell r="L88" t="str">
            <v>Real Property Rent Expense</v>
          </cell>
          <cell r="N88" t="str">
            <v>S</v>
          </cell>
          <cell r="O88">
            <v>16336.4</v>
          </cell>
          <cell r="P88">
            <v>16336.4</v>
          </cell>
          <cell r="Q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 t="str">
            <v>I0</v>
          </cell>
          <cell r="AI88">
            <v>15425</v>
          </cell>
          <cell r="AJ88">
            <v>2001</v>
          </cell>
          <cell r="AK88">
            <v>20565</v>
          </cell>
          <cell r="AO88">
            <v>0</v>
          </cell>
          <cell r="AZ88">
            <v>20565</v>
          </cell>
          <cell r="BA88" t="str">
            <v>KR</v>
          </cell>
          <cell r="BB88" t="str">
            <v>20180411V308080</v>
          </cell>
          <cell r="BC88" t="str">
            <v>VMATLACK</v>
          </cell>
          <cell r="BE88" t="str">
            <v>CHASSIS STORAGE,KAHULUI,KAUNAKAKI,2018-03(MAR)</v>
          </cell>
          <cell r="BF88">
            <v>20180411</v>
          </cell>
          <cell r="BG88" t="str">
            <v>S</v>
          </cell>
          <cell r="BH88">
            <v>308080</v>
          </cell>
          <cell r="BI88" t="str">
            <v>STATE OF HAWAII</v>
          </cell>
          <cell r="BR88">
            <v>0</v>
          </cell>
          <cell r="CI88">
            <v>1900062137</v>
          </cell>
          <cell r="CJ88">
            <v>2007</v>
          </cell>
          <cell r="CO88" t="str">
            <v>ZP</v>
          </cell>
          <cell r="CP88">
            <v>2000054932</v>
          </cell>
          <cell r="CQ88">
            <v>43202</v>
          </cell>
          <cell r="CR88">
            <v>454718</v>
          </cell>
          <cell r="CS88">
            <v>-16336.4</v>
          </cell>
        </row>
        <row r="89">
          <cell r="C89">
            <v>1900062138</v>
          </cell>
          <cell r="D89">
            <v>2018</v>
          </cell>
          <cell r="E89">
            <v>4</v>
          </cell>
          <cell r="F89">
            <v>43201</v>
          </cell>
          <cell r="G89">
            <v>43201</v>
          </cell>
          <cell r="I89">
            <v>0</v>
          </cell>
          <cell r="J89">
            <v>2</v>
          </cell>
          <cell r="K89">
            <v>701000</v>
          </cell>
          <cell r="L89" t="str">
            <v>Real Property Rent Expense</v>
          </cell>
          <cell r="N89" t="str">
            <v>S</v>
          </cell>
          <cell r="O89">
            <v>9401.4</v>
          </cell>
          <cell r="P89">
            <v>9401.4</v>
          </cell>
          <cell r="Q89">
            <v>0</v>
          </cell>
          <cell r="R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 t="str">
            <v>I0</v>
          </cell>
          <cell r="AI89">
            <v>2272</v>
          </cell>
          <cell r="AJ89">
            <v>2001</v>
          </cell>
          <cell r="AK89">
            <v>20427</v>
          </cell>
          <cell r="AO89">
            <v>0</v>
          </cell>
          <cell r="AZ89">
            <v>20427</v>
          </cell>
          <cell r="BA89" t="str">
            <v>KR</v>
          </cell>
          <cell r="BB89" t="str">
            <v>20180411V308078</v>
          </cell>
          <cell r="BC89" t="str">
            <v>VMATLACK</v>
          </cell>
          <cell r="BE89" t="str">
            <v>CHASSIS STORAGE,HILO &amp; KAWAIHAE,2018-03(MAR)</v>
          </cell>
          <cell r="BF89">
            <v>20180411</v>
          </cell>
          <cell r="BG89" t="str">
            <v>S</v>
          </cell>
          <cell r="BH89">
            <v>308078</v>
          </cell>
          <cell r="BI89" t="str">
            <v>STATE OF HAWAII</v>
          </cell>
          <cell r="BR89">
            <v>0</v>
          </cell>
          <cell r="CI89">
            <v>1900062138</v>
          </cell>
          <cell r="CJ89">
            <v>2007</v>
          </cell>
          <cell r="CO89" t="str">
            <v>ZP</v>
          </cell>
          <cell r="CP89">
            <v>2000054930</v>
          </cell>
          <cell r="CQ89">
            <v>43202</v>
          </cell>
          <cell r="CR89">
            <v>454716</v>
          </cell>
          <cell r="CS89">
            <v>-9401.4</v>
          </cell>
        </row>
        <row r="90">
          <cell r="C90">
            <v>1900062139</v>
          </cell>
          <cell r="D90">
            <v>2018</v>
          </cell>
          <cell r="E90">
            <v>4</v>
          </cell>
          <cell r="F90">
            <v>43201</v>
          </cell>
          <cell r="G90">
            <v>43201</v>
          </cell>
          <cell r="I90">
            <v>0</v>
          </cell>
          <cell r="J90">
            <v>2</v>
          </cell>
          <cell r="K90">
            <v>701000</v>
          </cell>
          <cell r="L90" t="str">
            <v>Real Property Rent Expense</v>
          </cell>
          <cell r="N90" t="str">
            <v>S</v>
          </cell>
          <cell r="O90">
            <v>19767</v>
          </cell>
          <cell r="P90">
            <v>19767</v>
          </cell>
          <cell r="Q90">
            <v>0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 t="str">
            <v>I0</v>
          </cell>
          <cell r="AI90">
            <v>2272</v>
          </cell>
          <cell r="AJ90">
            <v>2001</v>
          </cell>
          <cell r="AK90">
            <v>20427</v>
          </cell>
          <cell r="AO90">
            <v>0</v>
          </cell>
          <cell r="AZ90">
            <v>20427</v>
          </cell>
          <cell r="BA90" t="str">
            <v>KR</v>
          </cell>
          <cell r="BB90" t="str">
            <v>20180411V308357</v>
          </cell>
          <cell r="BC90" t="str">
            <v>VMATLACK</v>
          </cell>
          <cell r="BE90" t="str">
            <v>CHASSIS STORAGE,HONOLULU,2018-03(MAR)</v>
          </cell>
          <cell r="BF90">
            <v>20180411</v>
          </cell>
          <cell r="BG90" t="str">
            <v>S</v>
          </cell>
          <cell r="BH90">
            <v>308357</v>
          </cell>
          <cell r="BI90" t="str">
            <v>STATE OF HAWAII</v>
          </cell>
          <cell r="BR90">
            <v>0</v>
          </cell>
          <cell r="CI90">
            <v>1900062139</v>
          </cell>
          <cell r="CJ90">
            <v>2007</v>
          </cell>
          <cell r="CO90" t="str">
            <v>ZP</v>
          </cell>
          <cell r="CP90">
            <v>2000054942</v>
          </cell>
          <cell r="CQ90">
            <v>43203</v>
          </cell>
          <cell r="CR90">
            <v>454726</v>
          </cell>
          <cell r="CS90">
            <v>-19767</v>
          </cell>
        </row>
        <row r="91">
          <cell r="C91">
            <v>1900062166</v>
          </cell>
          <cell r="D91">
            <v>2018</v>
          </cell>
          <cell r="E91">
            <v>4</v>
          </cell>
          <cell r="F91">
            <v>43202</v>
          </cell>
          <cell r="G91">
            <v>43191</v>
          </cell>
          <cell r="I91">
            <v>0</v>
          </cell>
          <cell r="J91">
            <v>2</v>
          </cell>
          <cell r="K91">
            <v>701000</v>
          </cell>
          <cell r="L91" t="str">
            <v>Real Property Rent Expense</v>
          </cell>
          <cell r="N91" t="str">
            <v>S</v>
          </cell>
          <cell r="O91">
            <v>3817.2</v>
          </cell>
          <cell r="P91">
            <v>19714</v>
          </cell>
          <cell r="Q91">
            <v>0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 t="str">
            <v>I0</v>
          </cell>
          <cell r="AI91">
            <v>12851</v>
          </cell>
          <cell r="AJ91">
            <v>2001</v>
          </cell>
          <cell r="AK91">
            <v>20288</v>
          </cell>
          <cell r="AO91">
            <v>0</v>
          </cell>
          <cell r="AZ91">
            <v>20288</v>
          </cell>
          <cell r="BA91" t="str">
            <v>KR</v>
          </cell>
          <cell r="BB91">
            <v>1592265</v>
          </cell>
          <cell r="BC91" t="str">
            <v>MV_COMM_USER</v>
          </cell>
          <cell r="BE91" t="str">
            <v>CONTRACT H-99-2131, 04/01/18</v>
          </cell>
          <cell r="BF91">
            <v>20180412</v>
          </cell>
          <cell r="BG91" t="str">
            <v>S</v>
          </cell>
          <cell r="BH91">
            <v>308079</v>
          </cell>
          <cell r="BI91" t="str">
            <v>STATE OF HAWAII</v>
          </cell>
          <cell r="BR91">
            <v>0</v>
          </cell>
          <cell r="CI91">
            <v>1900062166</v>
          </cell>
          <cell r="CJ91">
            <v>2007</v>
          </cell>
          <cell r="CO91" t="str">
            <v>ZP</v>
          </cell>
          <cell r="CP91">
            <v>2000054888</v>
          </cell>
          <cell r="CQ91">
            <v>43202</v>
          </cell>
          <cell r="CR91">
            <v>454674</v>
          </cell>
          <cell r="CS91">
            <v>-178709.36</v>
          </cell>
        </row>
        <row r="92">
          <cell r="C92">
            <v>1900062166</v>
          </cell>
          <cell r="D92">
            <v>2018</v>
          </cell>
          <cell r="E92">
            <v>4</v>
          </cell>
          <cell r="F92">
            <v>43202</v>
          </cell>
          <cell r="G92">
            <v>43191</v>
          </cell>
          <cell r="I92">
            <v>0</v>
          </cell>
          <cell r="J92">
            <v>3</v>
          </cell>
          <cell r="K92">
            <v>701000</v>
          </cell>
          <cell r="L92" t="str">
            <v>Real Property Rent Expense</v>
          </cell>
          <cell r="N92" t="str">
            <v>S</v>
          </cell>
          <cell r="O92">
            <v>12777</v>
          </cell>
          <cell r="P92">
            <v>19714</v>
          </cell>
          <cell r="Q92">
            <v>0</v>
          </cell>
          <cell r="R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 t="str">
            <v>I0</v>
          </cell>
          <cell r="AI92">
            <v>12851</v>
          </cell>
          <cell r="AJ92">
            <v>2001</v>
          </cell>
          <cell r="AK92">
            <v>20289</v>
          </cell>
          <cell r="AO92">
            <v>0</v>
          </cell>
          <cell r="AZ92">
            <v>20289</v>
          </cell>
          <cell r="BA92" t="str">
            <v>KR</v>
          </cell>
          <cell r="BB92">
            <v>1592265</v>
          </cell>
          <cell r="BC92" t="str">
            <v>MV_COMM_USER</v>
          </cell>
          <cell r="BE92" t="str">
            <v>CONTRACT H-99-2131, 04/01/18</v>
          </cell>
          <cell r="BF92">
            <v>20180412</v>
          </cell>
          <cell r="BG92" t="str">
            <v>S</v>
          </cell>
          <cell r="BH92">
            <v>308079</v>
          </cell>
          <cell r="BI92" t="str">
            <v>STATE OF HAWAII</v>
          </cell>
          <cell r="BR92">
            <v>0</v>
          </cell>
          <cell r="CI92">
            <v>1900062166</v>
          </cell>
          <cell r="CJ92">
            <v>2007</v>
          </cell>
          <cell r="CO92" t="str">
            <v>ZP</v>
          </cell>
          <cell r="CP92">
            <v>2000054888</v>
          </cell>
          <cell r="CQ92">
            <v>43202</v>
          </cell>
          <cell r="CR92">
            <v>454674</v>
          </cell>
          <cell r="CS92">
            <v>-178709.36</v>
          </cell>
        </row>
        <row r="93">
          <cell r="C93">
            <v>1900062166</v>
          </cell>
          <cell r="D93">
            <v>2018</v>
          </cell>
          <cell r="E93">
            <v>4</v>
          </cell>
          <cell r="F93">
            <v>43202</v>
          </cell>
          <cell r="G93">
            <v>43191</v>
          </cell>
          <cell r="I93">
            <v>0</v>
          </cell>
          <cell r="J93">
            <v>4</v>
          </cell>
          <cell r="K93">
            <v>701000</v>
          </cell>
          <cell r="L93" t="str">
            <v>Real Property Rent Expense</v>
          </cell>
          <cell r="N93" t="str">
            <v>S</v>
          </cell>
          <cell r="O93">
            <v>1064</v>
          </cell>
          <cell r="P93">
            <v>19714</v>
          </cell>
          <cell r="Q93">
            <v>0</v>
          </cell>
          <cell r="R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 t="str">
            <v>I0</v>
          </cell>
          <cell r="AI93">
            <v>12851</v>
          </cell>
          <cell r="AJ93">
            <v>2001</v>
          </cell>
          <cell r="AK93">
            <v>20649</v>
          </cell>
          <cell r="AO93">
            <v>0</v>
          </cell>
          <cell r="AZ93">
            <v>20649</v>
          </cell>
          <cell r="BA93" t="str">
            <v>KR</v>
          </cell>
          <cell r="BB93">
            <v>1592265</v>
          </cell>
          <cell r="BC93" t="str">
            <v>MV_COMM_USER</v>
          </cell>
          <cell r="BE93" t="str">
            <v>CONTRACT H-99-2131, 04/01/18</v>
          </cell>
          <cell r="BF93">
            <v>20180412</v>
          </cell>
          <cell r="BG93" t="str">
            <v>S</v>
          </cell>
          <cell r="BH93">
            <v>308079</v>
          </cell>
          <cell r="BI93" t="str">
            <v>STATE OF HAWAII</v>
          </cell>
          <cell r="BR93">
            <v>0</v>
          </cell>
          <cell r="CI93">
            <v>1900062166</v>
          </cell>
          <cell r="CJ93">
            <v>2007</v>
          </cell>
          <cell r="CO93" t="str">
            <v>ZP</v>
          </cell>
          <cell r="CP93">
            <v>2000054888</v>
          </cell>
          <cell r="CQ93">
            <v>43202</v>
          </cell>
          <cell r="CR93">
            <v>454674</v>
          </cell>
          <cell r="CS93">
            <v>-178709.36</v>
          </cell>
        </row>
        <row r="94">
          <cell r="C94">
            <v>1900062166</v>
          </cell>
          <cell r="D94">
            <v>2018</v>
          </cell>
          <cell r="E94">
            <v>4</v>
          </cell>
          <cell r="F94">
            <v>43202</v>
          </cell>
          <cell r="G94">
            <v>43191</v>
          </cell>
          <cell r="I94">
            <v>0</v>
          </cell>
          <cell r="J94">
            <v>5</v>
          </cell>
          <cell r="K94">
            <v>701000</v>
          </cell>
          <cell r="L94" t="str">
            <v>Real Property Rent Expense</v>
          </cell>
          <cell r="N94" t="str">
            <v>S</v>
          </cell>
          <cell r="O94">
            <v>2055.8000000000002</v>
          </cell>
          <cell r="P94">
            <v>19714</v>
          </cell>
          <cell r="Q94">
            <v>0</v>
          </cell>
          <cell r="R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 t="str">
            <v>I0</v>
          </cell>
          <cell r="AI94">
            <v>12851</v>
          </cell>
          <cell r="AJ94">
            <v>2001</v>
          </cell>
          <cell r="AK94">
            <v>20663</v>
          </cell>
          <cell r="AO94">
            <v>0</v>
          </cell>
          <cell r="AZ94">
            <v>20663</v>
          </cell>
          <cell r="BA94" t="str">
            <v>KR</v>
          </cell>
          <cell r="BB94">
            <v>1592265</v>
          </cell>
          <cell r="BC94" t="str">
            <v>MV_COMM_USER</v>
          </cell>
          <cell r="BE94" t="str">
            <v>CONTRACT H-99-2131, 04/01/18</v>
          </cell>
          <cell r="BF94">
            <v>20180412</v>
          </cell>
          <cell r="BG94" t="str">
            <v>S</v>
          </cell>
          <cell r="BH94">
            <v>308079</v>
          </cell>
          <cell r="BI94" t="str">
            <v>STATE OF HAWAII</v>
          </cell>
          <cell r="BR94">
            <v>0</v>
          </cell>
          <cell r="CI94">
            <v>1900062166</v>
          </cell>
          <cell r="CJ94">
            <v>2007</v>
          </cell>
          <cell r="CO94" t="str">
            <v>ZP</v>
          </cell>
          <cell r="CP94">
            <v>2000054888</v>
          </cell>
          <cell r="CQ94">
            <v>43202</v>
          </cell>
          <cell r="CR94">
            <v>454674</v>
          </cell>
          <cell r="CS94">
            <v>-178709.36</v>
          </cell>
        </row>
        <row r="95">
          <cell r="C95">
            <v>1900062689</v>
          </cell>
          <cell r="D95">
            <v>2018</v>
          </cell>
          <cell r="E95">
            <v>5</v>
          </cell>
          <cell r="F95">
            <v>43230</v>
          </cell>
          <cell r="G95">
            <v>43221</v>
          </cell>
          <cell r="I95">
            <v>0</v>
          </cell>
          <cell r="J95">
            <v>2</v>
          </cell>
          <cell r="K95">
            <v>701000</v>
          </cell>
          <cell r="L95" t="str">
            <v>Real Property Rent Expense</v>
          </cell>
          <cell r="N95" t="str">
            <v>S</v>
          </cell>
          <cell r="O95">
            <v>5669</v>
          </cell>
          <cell r="P95">
            <v>5669</v>
          </cell>
          <cell r="Q95">
            <v>0</v>
          </cell>
          <cell r="R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 t="str">
            <v>I0</v>
          </cell>
          <cell r="AI95">
            <v>12851</v>
          </cell>
          <cell r="AJ95">
            <v>2001</v>
          </cell>
          <cell r="AK95">
            <v>20876</v>
          </cell>
          <cell r="AO95">
            <v>0</v>
          </cell>
          <cell r="AZ95">
            <v>20876</v>
          </cell>
          <cell r="BA95" t="str">
            <v>KR</v>
          </cell>
          <cell r="BB95">
            <v>1595717</v>
          </cell>
          <cell r="BC95" t="str">
            <v>MV_COMM_USER</v>
          </cell>
          <cell r="BE95" t="str">
            <v>*CONTRACT H-99-2175, 05/01/18</v>
          </cell>
          <cell r="BF95">
            <v>20180510</v>
          </cell>
          <cell r="BG95" t="str">
            <v>S</v>
          </cell>
          <cell r="BH95">
            <v>308079</v>
          </cell>
          <cell r="BI95" t="str">
            <v>STATE OF HAWAII</v>
          </cell>
          <cell r="BR95">
            <v>0</v>
          </cell>
          <cell r="CI95">
            <v>1900062689</v>
          </cell>
          <cell r="CJ95">
            <v>2007</v>
          </cell>
          <cell r="CO95" t="str">
            <v>ZP</v>
          </cell>
          <cell r="CP95">
            <v>2000055451</v>
          </cell>
          <cell r="CQ95">
            <v>43237</v>
          </cell>
          <cell r="CR95">
            <v>455225</v>
          </cell>
          <cell r="CS95">
            <v>-53415.15</v>
          </cell>
        </row>
        <row r="96">
          <cell r="C96">
            <v>1900062696</v>
          </cell>
          <cell r="D96">
            <v>2018</v>
          </cell>
          <cell r="E96">
            <v>5</v>
          </cell>
          <cell r="F96">
            <v>43230</v>
          </cell>
          <cell r="G96">
            <v>43221</v>
          </cell>
          <cell r="I96">
            <v>0</v>
          </cell>
          <cell r="J96">
            <v>2</v>
          </cell>
          <cell r="K96">
            <v>701000</v>
          </cell>
          <cell r="L96" t="str">
            <v>Real Property Rent Expense</v>
          </cell>
          <cell r="N96" t="str">
            <v>S</v>
          </cell>
          <cell r="O96">
            <v>3817.2</v>
          </cell>
          <cell r="P96">
            <v>19714</v>
          </cell>
          <cell r="Q96">
            <v>0</v>
          </cell>
          <cell r="R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 t="str">
            <v>I0</v>
          </cell>
          <cell r="AI96">
            <v>12851</v>
          </cell>
          <cell r="AJ96">
            <v>2001</v>
          </cell>
          <cell r="AK96">
            <v>20288</v>
          </cell>
          <cell r="AO96">
            <v>0</v>
          </cell>
          <cell r="AZ96">
            <v>20288</v>
          </cell>
          <cell r="BA96" t="str">
            <v>KR</v>
          </cell>
          <cell r="BB96">
            <v>1595762</v>
          </cell>
          <cell r="BC96" t="str">
            <v>MV_COMM_USER</v>
          </cell>
          <cell r="BE96" t="str">
            <v>CONTRACT H-99-2131, 05/01/18</v>
          </cell>
          <cell r="BF96">
            <v>20180510</v>
          </cell>
          <cell r="BG96" t="str">
            <v>S</v>
          </cell>
          <cell r="BH96">
            <v>308079</v>
          </cell>
          <cell r="BI96" t="str">
            <v>STATE OF HAWAII</v>
          </cell>
          <cell r="BR96">
            <v>0</v>
          </cell>
          <cell r="CI96">
            <v>1900062696</v>
          </cell>
          <cell r="CJ96">
            <v>2007</v>
          </cell>
          <cell r="CO96" t="str">
            <v>ZP</v>
          </cell>
          <cell r="CP96">
            <v>2000055451</v>
          </cell>
          <cell r="CQ96">
            <v>43237</v>
          </cell>
          <cell r="CR96">
            <v>455225</v>
          </cell>
          <cell r="CS96">
            <v>-53415.15</v>
          </cell>
        </row>
        <row r="97">
          <cell r="C97">
            <v>1900062696</v>
          </cell>
          <cell r="D97">
            <v>2018</v>
          </cell>
          <cell r="E97">
            <v>5</v>
          </cell>
          <cell r="F97">
            <v>43230</v>
          </cell>
          <cell r="G97">
            <v>43221</v>
          </cell>
          <cell r="I97">
            <v>0</v>
          </cell>
          <cell r="J97">
            <v>3</v>
          </cell>
          <cell r="K97">
            <v>701000</v>
          </cell>
          <cell r="L97" t="str">
            <v>Real Property Rent Expense</v>
          </cell>
          <cell r="N97" t="str">
            <v>S</v>
          </cell>
          <cell r="O97">
            <v>12777</v>
          </cell>
          <cell r="P97">
            <v>19714</v>
          </cell>
          <cell r="Q97">
            <v>0</v>
          </cell>
          <cell r="R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 t="str">
            <v>I0</v>
          </cell>
          <cell r="AI97">
            <v>12851</v>
          </cell>
          <cell r="AJ97">
            <v>2001</v>
          </cell>
          <cell r="AK97">
            <v>20289</v>
          </cell>
          <cell r="AO97">
            <v>0</v>
          </cell>
          <cell r="AZ97">
            <v>20289</v>
          </cell>
          <cell r="BA97" t="str">
            <v>KR</v>
          </cell>
          <cell r="BB97">
            <v>1595762</v>
          </cell>
          <cell r="BC97" t="str">
            <v>MV_COMM_USER</v>
          </cell>
          <cell r="BE97" t="str">
            <v>CONTRACT H-99-2131, 05/01/18</v>
          </cell>
          <cell r="BF97">
            <v>20180510</v>
          </cell>
          <cell r="BG97" t="str">
            <v>S</v>
          </cell>
          <cell r="BH97">
            <v>308079</v>
          </cell>
          <cell r="BI97" t="str">
            <v>STATE OF HAWAII</v>
          </cell>
          <cell r="BR97">
            <v>0</v>
          </cell>
          <cell r="CI97">
            <v>1900062696</v>
          </cell>
          <cell r="CJ97">
            <v>2007</v>
          </cell>
          <cell r="CO97" t="str">
            <v>ZP</v>
          </cell>
          <cell r="CP97">
            <v>2000055451</v>
          </cell>
          <cell r="CQ97">
            <v>43237</v>
          </cell>
          <cell r="CR97">
            <v>455225</v>
          </cell>
          <cell r="CS97">
            <v>-53415.15</v>
          </cell>
        </row>
        <row r="98">
          <cell r="C98">
            <v>1900062696</v>
          </cell>
          <cell r="D98">
            <v>2018</v>
          </cell>
          <cell r="E98">
            <v>5</v>
          </cell>
          <cell r="F98">
            <v>43230</v>
          </cell>
          <cell r="G98">
            <v>43221</v>
          </cell>
          <cell r="I98">
            <v>0</v>
          </cell>
          <cell r="J98">
            <v>4</v>
          </cell>
          <cell r="K98">
            <v>701000</v>
          </cell>
          <cell r="L98" t="str">
            <v>Real Property Rent Expense</v>
          </cell>
          <cell r="N98" t="str">
            <v>S</v>
          </cell>
          <cell r="O98">
            <v>1064</v>
          </cell>
          <cell r="P98">
            <v>19714</v>
          </cell>
          <cell r="Q98">
            <v>0</v>
          </cell>
          <cell r="R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 t="str">
            <v>I0</v>
          </cell>
          <cell r="AI98">
            <v>12851</v>
          </cell>
          <cell r="AJ98">
            <v>2001</v>
          </cell>
          <cell r="AK98">
            <v>20649</v>
          </cell>
          <cell r="AO98">
            <v>0</v>
          </cell>
          <cell r="AZ98">
            <v>20649</v>
          </cell>
          <cell r="BA98" t="str">
            <v>KR</v>
          </cell>
          <cell r="BB98">
            <v>1595762</v>
          </cell>
          <cell r="BC98" t="str">
            <v>MV_COMM_USER</v>
          </cell>
          <cell r="BE98" t="str">
            <v>CONTRACT H-99-2131, 05/01/18</v>
          </cell>
          <cell r="BF98">
            <v>20180510</v>
          </cell>
          <cell r="BG98" t="str">
            <v>S</v>
          </cell>
          <cell r="BH98">
            <v>308079</v>
          </cell>
          <cell r="BI98" t="str">
            <v>STATE OF HAWAII</v>
          </cell>
          <cell r="BR98">
            <v>0</v>
          </cell>
          <cell r="CI98">
            <v>1900062696</v>
          </cell>
          <cell r="CJ98">
            <v>2007</v>
          </cell>
          <cell r="CO98" t="str">
            <v>ZP</v>
          </cell>
          <cell r="CP98">
            <v>2000055451</v>
          </cell>
          <cell r="CQ98">
            <v>43237</v>
          </cell>
          <cell r="CR98">
            <v>455225</v>
          </cell>
          <cell r="CS98">
            <v>-53415.15</v>
          </cell>
        </row>
        <row r="99">
          <cell r="C99">
            <v>1900062696</v>
          </cell>
          <cell r="D99">
            <v>2018</v>
          </cell>
          <cell r="E99">
            <v>5</v>
          </cell>
          <cell r="F99">
            <v>43230</v>
          </cell>
          <cell r="G99">
            <v>43221</v>
          </cell>
          <cell r="I99">
            <v>0</v>
          </cell>
          <cell r="J99">
            <v>5</v>
          </cell>
          <cell r="K99">
            <v>701000</v>
          </cell>
          <cell r="L99" t="str">
            <v>Real Property Rent Expense</v>
          </cell>
          <cell r="N99" t="str">
            <v>S</v>
          </cell>
          <cell r="O99">
            <v>2055.8000000000002</v>
          </cell>
          <cell r="P99">
            <v>19714</v>
          </cell>
          <cell r="Q99">
            <v>0</v>
          </cell>
          <cell r="R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 t="str">
            <v>I0</v>
          </cell>
          <cell r="AI99">
            <v>12851</v>
          </cell>
          <cell r="AJ99">
            <v>2001</v>
          </cell>
          <cell r="AK99">
            <v>20663</v>
          </cell>
          <cell r="AO99">
            <v>0</v>
          </cell>
          <cell r="AZ99">
            <v>20663</v>
          </cell>
          <cell r="BA99" t="str">
            <v>KR</v>
          </cell>
          <cell r="BB99">
            <v>1595762</v>
          </cell>
          <cell r="BC99" t="str">
            <v>MV_COMM_USER</v>
          </cell>
          <cell r="BE99" t="str">
            <v>CONTRACT H-99-2131, 05/01/18</v>
          </cell>
          <cell r="BF99">
            <v>20180510</v>
          </cell>
          <cell r="BG99" t="str">
            <v>S</v>
          </cell>
          <cell r="BH99">
            <v>308079</v>
          </cell>
          <cell r="BI99" t="str">
            <v>STATE OF HAWAII</v>
          </cell>
          <cell r="BR99">
            <v>0</v>
          </cell>
          <cell r="CI99">
            <v>1900062696</v>
          </cell>
          <cell r="CJ99">
            <v>2007</v>
          </cell>
          <cell r="CO99" t="str">
            <v>ZP</v>
          </cell>
          <cell r="CP99">
            <v>2000055451</v>
          </cell>
          <cell r="CQ99">
            <v>43237</v>
          </cell>
          <cell r="CR99">
            <v>455225</v>
          </cell>
          <cell r="CS99">
            <v>-53415.15</v>
          </cell>
        </row>
        <row r="100">
          <cell r="C100">
            <v>1900062781</v>
          </cell>
          <cell r="D100">
            <v>2018</v>
          </cell>
          <cell r="E100">
            <v>6</v>
          </cell>
          <cell r="F100">
            <v>43266</v>
          </cell>
          <cell r="G100">
            <v>43221</v>
          </cell>
          <cell r="I100">
            <v>0</v>
          </cell>
          <cell r="J100">
            <v>2</v>
          </cell>
          <cell r="K100">
            <v>701000</v>
          </cell>
          <cell r="L100" t="str">
            <v>Real Property Rent Expense</v>
          </cell>
          <cell r="N100" t="str">
            <v>S</v>
          </cell>
          <cell r="O100">
            <v>144.87</v>
          </cell>
          <cell r="P100">
            <v>10272.9</v>
          </cell>
          <cell r="Q100">
            <v>0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 t="str">
            <v>I0</v>
          </cell>
          <cell r="AI100">
            <v>12851</v>
          </cell>
          <cell r="AJ100">
            <v>2001</v>
          </cell>
          <cell r="AK100">
            <v>20324</v>
          </cell>
          <cell r="AO100">
            <v>0</v>
          </cell>
          <cell r="AZ100">
            <v>20324</v>
          </cell>
          <cell r="BA100" t="str">
            <v>KR</v>
          </cell>
          <cell r="BB100">
            <v>1595885</v>
          </cell>
          <cell r="BC100" t="str">
            <v>MV_COMM_USER</v>
          </cell>
          <cell r="BE100" t="str">
            <v>*PARKING, OPKG, 05/01/18</v>
          </cell>
          <cell r="BF100">
            <v>20180615</v>
          </cell>
          <cell r="BG100" t="str">
            <v>S</v>
          </cell>
          <cell r="BH100">
            <v>308079</v>
          </cell>
          <cell r="BI100" t="str">
            <v>STATE OF HAWAII</v>
          </cell>
          <cell r="BR100">
            <v>0</v>
          </cell>
          <cell r="CI100">
            <v>1900062781</v>
          </cell>
          <cell r="CJ100">
            <v>2007</v>
          </cell>
          <cell r="CO100" t="str">
            <v>ZP</v>
          </cell>
          <cell r="CP100">
            <v>2000055967</v>
          </cell>
          <cell r="CQ100">
            <v>43272</v>
          </cell>
          <cell r="CR100">
            <v>455740</v>
          </cell>
          <cell r="CS100">
            <v>-39978</v>
          </cell>
        </row>
        <row r="101">
          <cell r="C101">
            <v>1900062781</v>
          </cell>
          <cell r="D101">
            <v>2018</v>
          </cell>
          <cell r="E101">
            <v>6</v>
          </cell>
          <cell r="F101">
            <v>43266</v>
          </cell>
          <cell r="G101">
            <v>43221</v>
          </cell>
          <cell r="I101">
            <v>0</v>
          </cell>
          <cell r="J101">
            <v>3</v>
          </cell>
          <cell r="K101">
            <v>701000</v>
          </cell>
          <cell r="L101" t="str">
            <v>Real Property Rent Expense</v>
          </cell>
          <cell r="N101" t="str">
            <v>S</v>
          </cell>
          <cell r="O101">
            <v>241.45</v>
          </cell>
          <cell r="P101">
            <v>10272.9</v>
          </cell>
          <cell r="Q101">
            <v>0</v>
          </cell>
          <cell r="R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 t="str">
            <v>I0</v>
          </cell>
          <cell r="AI101">
            <v>12851</v>
          </cell>
          <cell r="AJ101">
            <v>2001</v>
          </cell>
          <cell r="AK101">
            <v>20824</v>
          </cell>
          <cell r="AO101">
            <v>0</v>
          </cell>
          <cell r="AZ101">
            <v>20824</v>
          </cell>
          <cell r="BA101" t="str">
            <v>KR</v>
          </cell>
          <cell r="BB101">
            <v>1595885</v>
          </cell>
          <cell r="BC101" t="str">
            <v>MV_COMM_USER</v>
          </cell>
          <cell r="BE101" t="str">
            <v>*PARKING, OPKG, 05/01/18</v>
          </cell>
          <cell r="BF101">
            <v>20180615</v>
          </cell>
          <cell r="BG101" t="str">
            <v>S</v>
          </cell>
          <cell r="BH101">
            <v>308079</v>
          </cell>
          <cell r="BI101" t="str">
            <v>STATE OF HAWAII</v>
          </cell>
          <cell r="BR101">
            <v>0</v>
          </cell>
          <cell r="CI101">
            <v>1900062781</v>
          </cell>
          <cell r="CJ101">
            <v>2007</v>
          </cell>
          <cell r="CO101" t="str">
            <v>ZP</v>
          </cell>
          <cell r="CP101">
            <v>2000055967</v>
          </cell>
          <cell r="CQ101">
            <v>43272</v>
          </cell>
          <cell r="CR101">
            <v>455740</v>
          </cell>
          <cell r="CS101">
            <v>-39978</v>
          </cell>
        </row>
        <row r="102">
          <cell r="C102">
            <v>1900062781</v>
          </cell>
          <cell r="D102">
            <v>2018</v>
          </cell>
          <cell r="E102">
            <v>6</v>
          </cell>
          <cell r="F102">
            <v>43266</v>
          </cell>
          <cell r="G102">
            <v>43221</v>
          </cell>
          <cell r="I102">
            <v>0</v>
          </cell>
          <cell r="J102">
            <v>4</v>
          </cell>
          <cell r="K102">
            <v>701000</v>
          </cell>
          <cell r="L102" t="str">
            <v>Real Property Rent Expense</v>
          </cell>
          <cell r="N102" t="str">
            <v>S</v>
          </cell>
          <cell r="O102">
            <v>241.45</v>
          </cell>
          <cell r="P102">
            <v>10272.9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 t="str">
            <v>I0</v>
          </cell>
          <cell r="AI102">
            <v>12851</v>
          </cell>
          <cell r="AJ102">
            <v>2001</v>
          </cell>
          <cell r="AK102">
            <v>20823</v>
          </cell>
          <cell r="AO102">
            <v>0</v>
          </cell>
          <cell r="AZ102">
            <v>20823</v>
          </cell>
          <cell r="BA102" t="str">
            <v>KR</v>
          </cell>
          <cell r="BB102">
            <v>1595885</v>
          </cell>
          <cell r="BC102" t="str">
            <v>MV_COMM_USER</v>
          </cell>
          <cell r="BE102" t="str">
            <v>*PARKING, OPKG, 05/01/18</v>
          </cell>
          <cell r="BF102">
            <v>20180615</v>
          </cell>
          <cell r="BG102" t="str">
            <v>S</v>
          </cell>
          <cell r="BH102">
            <v>308079</v>
          </cell>
          <cell r="BI102" t="str">
            <v>STATE OF HAWAII</v>
          </cell>
          <cell r="BR102">
            <v>0</v>
          </cell>
          <cell r="CI102">
            <v>1900062781</v>
          </cell>
          <cell r="CJ102">
            <v>2007</v>
          </cell>
          <cell r="CO102" t="str">
            <v>ZP</v>
          </cell>
          <cell r="CP102">
            <v>2000055967</v>
          </cell>
          <cell r="CQ102">
            <v>43272</v>
          </cell>
          <cell r="CR102">
            <v>455740</v>
          </cell>
          <cell r="CS102">
            <v>-39978</v>
          </cell>
        </row>
        <row r="103">
          <cell r="C103">
            <v>1900062781</v>
          </cell>
          <cell r="D103">
            <v>2018</v>
          </cell>
          <cell r="E103">
            <v>6</v>
          </cell>
          <cell r="F103">
            <v>43266</v>
          </cell>
          <cell r="G103">
            <v>43221</v>
          </cell>
          <cell r="I103">
            <v>0</v>
          </cell>
          <cell r="J103">
            <v>5</v>
          </cell>
          <cell r="K103">
            <v>701000</v>
          </cell>
          <cell r="L103" t="str">
            <v>Real Property Rent Expense</v>
          </cell>
          <cell r="N103" t="str">
            <v>S</v>
          </cell>
          <cell r="O103">
            <v>241.45</v>
          </cell>
          <cell r="P103">
            <v>10272.9</v>
          </cell>
          <cell r="Q103">
            <v>0</v>
          </cell>
          <cell r="R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 t="str">
            <v>I0</v>
          </cell>
          <cell r="AI103">
            <v>12851</v>
          </cell>
          <cell r="AJ103">
            <v>2001</v>
          </cell>
          <cell r="AK103">
            <v>20325</v>
          </cell>
          <cell r="AO103">
            <v>0</v>
          </cell>
          <cell r="AZ103">
            <v>20325</v>
          </cell>
          <cell r="BA103" t="str">
            <v>KR</v>
          </cell>
          <cell r="BB103">
            <v>1595885</v>
          </cell>
          <cell r="BC103" t="str">
            <v>MV_COMM_USER</v>
          </cell>
          <cell r="BE103" t="str">
            <v>*PARKING, OPKG, 05/01/18</v>
          </cell>
          <cell r="BF103">
            <v>20180615</v>
          </cell>
          <cell r="BG103" t="str">
            <v>S</v>
          </cell>
          <cell r="BH103">
            <v>308079</v>
          </cell>
          <cell r="BI103" t="str">
            <v>STATE OF HAWAII</v>
          </cell>
          <cell r="BR103">
            <v>0</v>
          </cell>
          <cell r="CI103">
            <v>1900062781</v>
          </cell>
          <cell r="CJ103">
            <v>2007</v>
          </cell>
          <cell r="CO103" t="str">
            <v>ZP</v>
          </cell>
          <cell r="CP103">
            <v>2000055967</v>
          </cell>
          <cell r="CQ103">
            <v>43272</v>
          </cell>
          <cell r="CR103">
            <v>455740</v>
          </cell>
          <cell r="CS103">
            <v>-39978</v>
          </cell>
        </row>
        <row r="104">
          <cell r="C104">
            <v>1900062781</v>
          </cell>
          <cell r="D104">
            <v>2018</v>
          </cell>
          <cell r="E104">
            <v>6</v>
          </cell>
          <cell r="F104">
            <v>43266</v>
          </cell>
          <cell r="G104">
            <v>43221</v>
          </cell>
          <cell r="I104">
            <v>0</v>
          </cell>
          <cell r="J104">
            <v>6</v>
          </cell>
          <cell r="K104">
            <v>701000</v>
          </cell>
          <cell r="L104" t="str">
            <v>Real Property Rent Expense</v>
          </cell>
          <cell r="N104" t="str">
            <v>S</v>
          </cell>
          <cell r="O104">
            <v>48.29</v>
          </cell>
          <cell r="P104">
            <v>10272.9</v>
          </cell>
          <cell r="Q104">
            <v>0</v>
          </cell>
          <cell r="R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 t="str">
            <v>I0</v>
          </cell>
          <cell r="AI104">
            <v>12851</v>
          </cell>
          <cell r="AJ104">
            <v>2001</v>
          </cell>
          <cell r="AK104">
            <v>20876</v>
          </cell>
          <cell r="AO104">
            <v>0</v>
          </cell>
          <cell r="AZ104">
            <v>20876</v>
          </cell>
          <cell r="BA104" t="str">
            <v>KR</v>
          </cell>
          <cell r="BB104">
            <v>1595885</v>
          </cell>
          <cell r="BC104" t="str">
            <v>MV_COMM_USER</v>
          </cell>
          <cell r="BE104" t="str">
            <v>*PARKING, OPKG, 05/01/18</v>
          </cell>
          <cell r="BF104">
            <v>20180615</v>
          </cell>
          <cell r="BG104" t="str">
            <v>S</v>
          </cell>
          <cell r="BH104">
            <v>308079</v>
          </cell>
          <cell r="BI104" t="str">
            <v>STATE OF HAWAII</v>
          </cell>
          <cell r="BR104">
            <v>0</v>
          </cell>
          <cell r="CI104">
            <v>1900062781</v>
          </cell>
          <cell r="CJ104">
            <v>2007</v>
          </cell>
          <cell r="CO104" t="str">
            <v>ZP</v>
          </cell>
          <cell r="CP104">
            <v>2000055967</v>
          </cell>
          <cell r="CQ104">
            <v>43272</v>
          </cell>
          <cell r="CR104">
            <v>455740</v>
          </cell>
          <cell r="CS104">
            <v>-39978</v>
          </cell>
        </row>
        <row r="105">
          <cell r="C105">
            <v>1900062781</v>
          </cell>
          <cell r="D105">
            <v>2018</v>
          </cell>
          <cell r="E105">
            <v>6</v>
          </cell>
          <cell r="F105">
            <v>43266</v>
          </cell>
          <cell r="G105">
            <v>43221</v>
          </cell>
          <cell r="I105">
            <v>0</v>
          </cell>
          <cell r="J105">
            <v>7</v>
          </cell>
          <cell r="K105">
            <v>701000</v>
          </cell>
          <cell r="L105" t="str">
            <v>Real Property Rent Expense</v>
          </cell>
          <cell r="N105" t="str">
            <v>S</v>
          </cell>
          <cell r="O105">
            <v>241.45</v>
          </cell>
          <cell r="P105">
            <v>10272.9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 t="str">
            <v>I0</v>
          </cell>
          <cell r="AI105">
            <v>12851</v>
          </cell>
          <cell r="AJ105">
            <v>2001</v>
          </cell>
          <cell r="AK105">
            <v>20649</v>
          </cell>
          <cell r="AO105">
            <v>0</v>
          </cell>
          <cell r="AZ105">
            <v>20649</v>
          </cell>
          <cell r="BA105" t="str">
            <v>KR</v>
          </cell>
          <cell r="BB105">
            <v>1595885</v>
          </cell>
          <cell r="BC105" t="str">
            <v>MV_COMM_USER</v>
          </cell>
          <cell r="BE105" t="str">
            <v>*PARKING, OPKG, 05/01/18</v>
          </cell>
          <cell r="BF105">
            <v>20180615</v>
          </cell>
          <cell r="BG105" t="str">
            <v>S</v>
          </cell>
          <cell r="BH105">
            <v>308079</v>
          </cell>
          <cell r="BI105" t="str">
            <v>STATE OF HAWAII</v>
          </cell>
          <cell r="BR105">
            <v>0</v>
          </cell>
          <cell r="CI105">
            <v>1900062781</v>
          </cell>
          <cell r="CJ105">
            <v>2007</v>
          </cell>
          <cell r="CO105" t="str">
            <v>ZP</v>
          </cell>
          <cell r="CP105">
            <v>2000055967</v>
          </cell>
          <cell r="CQ105">
            <v>43272</v>
          </cell>
          <cell r="CR105">
            <v>455740</v>
          </cell>
          <cell r="CS105">
            <v>-39978</v>
          </cell>
        </row>
        <row r="106">
          <cell r="C106">
            <v>1900062781</v>
          </cell>
          <cell r="D106">
            <v>2018</v>
          </cell>
          <cell r="E106">
            <v>6</v>
          </cell>
          <cell r="F106">
            <v>43266</v>
          </cell>
          <cell r="G106">
            <v>43221</v>
          </cell>
          <cell r="I106">
            <v>0</v>
          </cell>
          <cell r="J106">
            <v>8</v>
          </cell>
          <cell r="K106">
            <v>701000</v>
          </cell>
          <cell r="L106" t="str">
            <v>Real Property Rent Expense</v>
          </cell>
          <cell r="N106" t="str">
            <v>S</v>
          </cell>
          <cell r="O106">
            <v>96.58</v>
          </cell>
          <cell r="P106">
            <v>10272.9</v>
          </cell>
          <cell r="Q106">
            <v>0</v>
          </cell>
          <cell r="R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 t="str">
            <v>I0</v>
          </cell>
          <cell r="AI106">
            <v>12851</v>
          </cell>
          <cell r="AJ106">
            <v>2001</v>
          </cell>
          <cell r="AK106">
            <v>20320</v>
          </cell>
          <cell r="AO106">
            <v>0</v>
          </cell>
          <cell r="AZ106">
            <v>20320</v>
          </cell>
          <cell r="BA106" t="str">
            <v>KR</v>
          </cell>
          <cell r="BB106">
            <v>1595885</v>
          </cell>
          <cell r="BC106" t="str">
            <v>MV_COMM_USER</v>
          </cell>
          <cell r="BE106" t="str">
            <v>*PARKING, OPKG, 05/01/18</v>
          </cell>
          <cell r="BF106">
            <v>20180615</v>
          </cell>
          <cell r="BG106" t="str">
            <v>S</v>
          </cell>
          <cell r="BH106">
            <v>308079</v>
          </cell>
          <cell r="BI106" t="str">
            <v>STATE OF HAWAII</v>
          </cell>
          <cell r="BR106">
            <v>0</v>
          </cell>
          <cell r="CI106">
            <v>1900062781</v>
          </cell>
          <cell r="CJ106">
            <v>2007</v>
          </cell>
          <cell r="CO106" t="str">
            <v>ZP</v>
          </cell>
          <cell r="CP106">
            <v>2000055967</v>
          </cell>
          <cell r="CQ106">
            <v>43272</v>
          </cell>
          <cell r="CR106">
            <v>455740</v>
          </cell>
          <cell r="CS106">
            <v>-39978</v>
          </cell>
        </row>
        <row r="107">
          <cell r="C107">
            <v>1900062781</v>
          </cell>
          <cell r="D107">
            <v>2018</v>
          </cell>
          <cell r="E107">
            <v>6</v>
          </cell>
          <cell r="F107">
            <v>43266</v>
          </cell>
          <cell r="G107">
            <v>43221</v>
          </cell>
          <cell r="I107">
            <v>0</v>
          </cell>
          <cell r="J107">
            <v>9</v>
          </cell>
          <cell r="K107">
            <v>701000</v>
          </cell>
          <cell r="L107" t="str">
            <v>Real Property Rent Expense</v>
          </cell>
          <cell r="N107" t="str">
            <v>S</v>
          </cell>
          <cell r="O107">
            <v>579.6</v>
          </cell>
          <cell r="P107">
            <v>10272.9</v>
          </cell>
          <cell r="Q107">
            <v>0</v>
          </cell>
          <cell r="R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 t="str">
            <v>I0</v>
          </cell>
          <cell r="AI107">
            <v>12851</v>
          </cell>
          <cell r="AJ107">
            <v>2001</v>
          </cell>
          <cell r="AK107">
            <v>20289</v>
          </cell>
          <cell r="AO107">
            <v>0</v>
          </cell>
          <cell r="AZ107">
            <v>20289</v>
          </cell>
          <cell r="BA107" t="str">
            <v>KR</v>
          </cell>
          <cell r="BB107">
            <v>1595885</v>
          </cell>
          <cell r="BC107" t="str">
            <v>MV_COMM_USER</v>
          </cell>
          <cell r="BE107" t="str">
            <v>*PARKING, OPKG, 05/01/18</v>
          </cell>
          <cell r="BF107">
            <v>20180615</v>
          </cell>
          <cell r="BG107" t="str">
            <v>S</v>
          </cell>
          <cell r="BH107">
            <v>308079</v>
          </cell>
          <cell r="BI107" t="str">
            <v>STATE OF HAWAII</v>
          </cell>
          <cell r="BR107">
            <v>0</v>
          </cell>
          <cell r="CI107">
            <v>1900062781</v>
          </cell>
          <cell r="CJ107">
            <v>2007</v>
          </cell>
          <cell r="CO107" t="str">
            <v>ZP</v>
          </cell>
          <cell r="CP107">
            <v>2000055967</v>
          </cell>
          <cell r="CQ107">
            <v>43272</v>
          </cell>
          <cell r="CR107">
            <v>455740</v>
          </cell>
          <cell r="CS107">
            <v>-39978</v>
          </cell>
        </row>
        <row r="108">
          <cell r="C108">
            <v>1900062781</v>
          </cell>
          <cell r="D108">
            <v>2018</v>
          </cell>
          <cell r="E108">
            <v>6</v>
          </cell>
          <cell r="F108">
            <v>43266</v>
          </cell>
          <cell r="G108">
            <v>43221</v>
          </cell>
          <cell r="I108">
            <v>0</v>
          </cell>
          <cell r="J108">
            <v>10</v>
          </cell>
          <cell r="K108">
            <v>701000</v>
          </cell>
          <cell r="L108" t="str">
            <v>Real Property Rent Expense</v>
          </cell>
          <cell r="N108" t="str">
            <v>S</v>
          </cell>
          <cell r="O108">
            <v>144.87</v>
          </cell>
          <cell r="P108">
            <v>10272.9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 t="str">
            <v>I0</v>
          </cell>
          <cell r="AI108">
            <v>12851</v>
          </cell>
          <cell r="AJ108">
            <v>2001</v>
          </cell>
          <cell r="AK108">
            <v>20319</v>
          </cell>
          <cell r="AO108">
            <v>0</v>
          </cell>
          <cell r="AZ108">
            <v>20319</v>
          </cell>
          <cell r="BA108" t="str">
            <v>KR</v>
          </cell>
          <cell r="BB108">
            <v>1595885</v>
          </cell>
          <cell r="BC108" t="str">
            <v>MV_COMM_USER</v>
          </cell>
          <cell r="BE108" t="str">
            <v>*PARKING, OPKG, 05/01/18</v>
          </cell>
          <cell r="BF108">
            <v>20180615</v>
          </cell>
          <cell r="BG108" t="str">
            <v>S</v>
          </cell>
          <cell r="BH108">
            <v>308079</v>
          </cell>
          <cell r="BI108" t="str">
            <v>STATE OF HAWAII</v>
          </cell>
          <cell r="BR108">
            <v>0</v>
          </cell>
          <cell r="CI108">
            <v>1900062781</v>
          </cell>
          <cell r="CJ108">
            <v>2007</v>
          </cell>
          <cell r="CO108" t="str">
            <v>ZP</v>
          </cell>
          <cell r="CP108">
            <v>2000055967</v>
          </cell>
          <cell r="CQ108">
            <v>43272</v>
          </cell>
          <cell r="CR108">
            <v>455740</v>
          </cell>
          <cell r="CS108">
            <v>-39978</v>
          </cell>
        </row>
        <row r="109">
          <cell r="C109">
            <v>1900062781</v>
          </cell>
          <cell r="D109">
            <v>2018</v>
          </cell>
          <cell r="E109">
            <v>6</v>
          </cell>
          <cell r="F109">
            <v>43266</v>
          </cell>
          <cell r="G109">
            <v>43221</v>
          </cell>
          <cell r="I109">
            <v>0</v>
          </cell>
          <cell r="J109">
            <v>11</v>
          </cell>
          <cell r="K109">
            <v>701000</v>
          </cell>
          <cell r="L109" t="str">
            <v>Real Property Rent Expense</v>
          </cell>
          <cell r="N109" t="str">
            <v>S</v>
          </cell>
          <cell r="O109">
            <v>386.4</v>
          </cell>
          <cell r="P109">
            <v>10272.9</v>
          </cell>
          <cell r="Q109">
            <v>0</v>
          </cell>
          <cell r="R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 t="str">
            <v>I0</v>
          </cell>
          <cell r="AI109">
            <v>12851</v>
          </cell>
          <cell r="AJ109">
            <v>2001</v>
          </cell>
          <cell r="AK109">
            <v>20323</v>
          </cell>
          <cell r="AO109">
            <v>0</v>
          </cell>
          <cell r="AZ109">
            <v>20323</v>
          </cell>
          <cell r="BA109" t="str">
            <v>KR</v>
          </cell>
          <cell r="BB109">
            <v>1595885</v>
          </cell>
          <cell r="BC109" t="str">
            <v>MV_COMM_USER</v>
          </cell>
          <cell r="BE109" t="str">
            <v>*PARKING, OPKG, 05/01/18</v>
          </cell>
          <cell r="BF109">
            <v>20180615</v>
          </cell>
          <cell r="BG109" t="str">
            <v>S</v>
          </cell>
          <cell r="BH109">
            <v>308079</v>
          </cell>
          <cell r="BI109" t="str">
            <v>STATE OF HAWAII</v>
          </cell>
          <cell r="BR109">
            <v>0</v>
          </cell>
          <cell r="CI109">
            <v>1900062781</v>
          </cell>
          <cell r="CJ109">
            <v>2007</v>
          </cell>
          <cell r="CO109" t="str">
            <v>ZP</v>
          </cell>
          <cell r="CP109">
            <v>2000055967</v>
          </cell>
          <cell r="CQ109">
            <v>43272</v>
          </cell>
          <cell r="CR109">
            <v>455740</v>
          </cell>
          <cell r="CS109">
            <v>-39978</v>
          </cell>
        </row>
        <row r="110">
          <cell r="C110">
            <v>1900062781</v>
          </cell>
          <cell r="D110">
            <v>2018</v>
          </cell>
          <cell r="E110">
            <v>6</v>
          </cell>
          <cell r="F110">
            <v>43266</v>
          </cell>
          <cell r="G110">
            <v>43221</v>
          </cell>
          <cell r="I110">
            <v>0</v>
          </cell>
          <cell r="J110">
            <v>12</v>
          </cell>
          <cell r="K110">
            <v>701000</v>
          </cell>
          <cell r="L110" t="str">
            <v>Real Property Rent Expense</v>
          </cell>
          <cell r="N110" t="str">
            <v>S</v>
          </cell>
          <cell r="O110">
            <v>96.6</v>
          </cell>
          <cell r="P110">
            <v>10272.9</v>
          </cell>
          <cell r="Q110">
            <v>0</v>
          </cell>
          <cell r="R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 t="str">
            <v>I0</v>
          </cell>
          <cell r="AI110">
            <v>12851</v>
          </cell>
          <cell r="AJ110">
            <v>2001</v>
          </cell>
          <cell r="AK110">
            <v>20321</v>
          </cell>
          <cell r="AO110">
            <v>0</v>
          </cell>
          <cell r="AZ110">
            <v>20321</v>
          </cell>
          <cell r="BA110" t="str">
            <v>KR</v>
          </cell>
          <cell r="BB110">
            <v>1595885</v>
          </cell>
          <cell r="BC110" t="str">
            <v>MV_COMM_USER</v>
          </cell>
          <cell r="BE110" t="str">
            <v>*PARKING, OPKG, 05/01/18</v>
          </cell>
          <cell r="BF110">
            <v>20180615</v>
          </cell>
          <cell r="BG110" t="str">
            <v>S</v>
          </cell>
          <cell r="BH110">
            <v>308079</v>
          </cell>
          <cell r="BI110" t="str">
            <v>STATE OF HAWAII</v>
          </cell>
          <cell r="BR110">
            <v>0</v>
          </cell>
          <cell r="CI110">
            <v>1900062781</v>
          </cell>
          <cell r="CJ110">
            <v>2007</v>
          </cell>
          <cell r="CO110" t="str">
            <v>ZP</v>
          </cell>
          <cell r="CP110">
            <v>2000055967</v>
          </cell>
          <cell r="CQ110">
            <v>43272</v>
          </cell>
          <cell r="CR110">
            <v>455740</v>
          </cell>
          <cell r="CS110">
            <v>-39978</v>
          </cell>
        </row>
        <row r="111">
          <cell r="C111">
            <v>1900062781</v>
          </cell>
          <cell r="D111">
            <v>2018</v>
          </cell>
          <cell r="E111">
            <v>6</v>
          </cell>
          <cell r="F111">
            <v>43266</v>
          </cell>
          <cell r="G111">
            <v>43221</v>
          </cell>
          <cell r="I111">
            <v>0</v>
          </cell>
          <cell r="J111">
            <v>13</v>
          </cell>
          <cell r="K111">
            <v>701000</v>
          </cell>
          <cell r="L111" t="str">
            <v>Real Property Rent Expense</v>
          </cell>
          <cell r="N111" t="str">
            <v>S</v>
          </cell>
          <cell r="O111">
            <v>289.74</v>
          </cell>
          <cell r="P111">
            <v>10272.9</v>
          </cell>
          <cell r="Q111">
            <v>0</v>
          </cell>
          <cell r="R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 t="str">
            <v>I0</v>
          </cell>
          <cell r="AI111">
            <v>12851</v>
          </cell>
          <cell r="AJ111">
            <v>2001</v>
          </cell>
          <cell r="AK111">
            <v>20326</v>
          </cell>
          <cell r="AO111">
            <v>0</v>
          </cell>
          <cell r="AZ111">
            <v>20326</v>
          </cell>
          <cell r="BA111" t="str">
            <v>KR</v>
          </cell>
          <cell r="BB111">
            <v>1595885</v>
          </cell>
          <cell r="BC111" t="str">
            <v>MV_COMM_USER</v>
          </cell>
          <cell r="BE111" t="str">
            <v>*PARKING, OPKG, 05/01/18</v>
          </cell>
          <cell r="BF111">
            <v>20180615</v>
          </cell>
          <cell r="BG111" t="str">
            <v>S</v>
          </cell>
          <cell r="BH111">
            <v>308079</v>
          </cell>
          <cell r="BI111" t="str">
            <v>STATE OF HAWAII</v>
          </cell>
          <cell r="BR111">
            <v>0</v>
          </cell>
          <cell r="CI111">
            <v>1900062781</v>
          </cell>
          <cell r="CJ111">
            <v>2007</v>
          </cell>
          <cell r="CO111" t="str">
            <v>ZP</v>
          </cell>
          <cell r="CP111">
            <v>2000055967</v>
          </cell>
          <cell r="CQ111">
            <v>43272</v>
          </cell>
          <cell r="CR111">
            <v>455740</v>
          </cell>
          <cell r="CS111">
            <v>-39978</v>
          </cell>
        </row>
        <row r="112">
          <cell r="C112">
            <v>1900062781</v>
          </cell>
          <cell r="D112">
            <v>2018</v>
          </cell>
          <cell r="E112">
            <v>6</v>
          </cell>
          <cell r="F112">
            <v>43266</v>
          </cell>
          <cell r="G112">
            <v>43221</v>
          </cell>
          <cell r="I112">
            <v>0</v>
          </cell>
          <cell r="J112">
            <v>14</v>
          </cell>
          <cell r="K112">
            <v>701000</v>
          </cell>
          <cell r="L112" t="str">
            <v>Real Property Rent Expense</v>
          </cell>
          <cell r="N112" t="str">
            <v>S</v>
          </cell>
          <cell r="O112">
            <v>7520.15</v>
          </cell>
          <cell r="P112">
            <v>10272.9</v>
          </cell>
          <cell r="Q112">
            <v>0</v>
          </cell>
          <cell r="R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 t="str">
            <v>I0</v>
          </cell>
          <cell r="AI112">
            <v>12851</v>
          </cell>
          <cell r="AJ112">
            <v>2001</v>
          </cell>
          <cell r="AK112">
            <v>20876</v>
          </cell>
          <cell r="AO112">
            <v>0</v>
          </cell>
          <cell r="AZ112">
            <v>20876</v>
          </cell>
          <cell r="BA112" t="str">
            <v>KR</v>
          </cell>
          <cell r="BB112">
            <v>1595885</v>
          </cell>
          <cell r="BC112" t="str">
            <v>MV_COMM_USER</v>
          </cell>
          <cell r="BE112" t="str">
            <v>*PARKING, OPKG, 05/01/18</v>
          </cell>
          <cell r="BF112">
            <v>20180615</v>
          </cell>
          <cell r="BG112" t="str">
            <v>S</v>
          </cell>
          <cell r="BH112">
            <v>308079</v>
          </cell>
          <cell r="BI112" t="str">
            <v>STATE OF HAWAII</v>
          </cell>
          <cell r="BR112">
            <v>0</v>
          </cell>
          <cell r="CI112">
            <v>1900062781</v>
          </cell>
          <cell r="CJ112">
            <v>2007</v>
          </cell>
          <cell r="CO112" t="str">
            <v>ZP</v>
          </cell>
          <cell r="CP112">
            <v>2000055967</v>
          </cell>
          <cell r="CQ112">
            <v>43272</v>
          </cell>
          <cell r="CR112">
            <v>455740</v>
          </cell>
          <cell r="CS112">
            <v>-39978</v>
          </cell>
        </row>
        <row r="113">
          <cell r="C113">
            <v>1900062813</v>
          </cell>
          <cell r="D113">
            <v>2018</v>
          </cell>
          <cell r="E113">
            <v>5</v>
          </cell>
          <cell r="F113">
            <v>43236</v>
          </cell>
          <cell r="G113">
            <v>43236</v>
          </cell>
          <cell r="I113">
            <v>0</v>
          </cell>
          <cell r="J113">
            <v>2</v>
          </cell>
          <cell r="K113">
            <v>701000</v>
          </cell>
          <cell r="L113" t="str">
            <v>Real Property Rent Expense</v>
          </cell>
          <cell r="N113" t="str">
            <v>S</v>
          </cell>
          <cell r="O113">
            <v>5699.2</v>
          </cell>
          <cell r="P113">
            <v>5699.2</v>
          </cell>
          <cell r="Q113">
            <v>0</v>
          </cell>
          <cell r="R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 t="str">
            <v>I0</v>
          </cell>
          <cell r="AI113">
            <v>12851</v>
          </cell>
          <cell r="AJ113">
            <v>2001</v>
          </cell>
          <cell r="AK113">
            <v>20289</v>
          </cell>
          <cell r="AO113">
            <v>0</v>
          </cell>
          <cell r="AZ113">
            <v>20289</v>
          </cell>
          <cell r="BA113" t="str">
            <v>KR</v>
          </cell>
          <cell r="BB113" t="str">
            <v>20180516V308357A</v>
          </cell>
          <cell r="BC113" t="str">
            <v>RKRAEGER</v>
          </cell>
          <cell r="BE113" t="str">
            <v>CHASSIS STORAGE, HONOLULU, 2018-04 (APR)</v>
          </cell>
          <cell r="BF113">
            <v>20180516</v>
          </cell>
          <cell r="BG113" t="str">
            <v>S</v>
          </cell>
          <cell r="BH113">
            <v>308357</v>
          </cell>
          <cell r="BI113" t="str">
            <v>STATE OF HAWAII</v>
          </cell>
          <cell r="BR113">
            <v>0</v>
          </cell>
          <cell r="CI113">
            <v>1900062813</v>
          </cell>
          <cell r="CJ113">
            <v>2007</v>
          </cell>
          <cell r="CO113" t="str">
            <v>ZP</v>
          </cell>
          <cell r="CP113">
            <v>2000055395</v>
          </cell>
          <cell r="CQ113">
            <v>43236</v>
          </cell>
          <cell r="CR113">
            <v>455169</v>
          </cell>
          <cell r="CS113">
            <v>-5699.2</v>
          </cell>
        </row>
        <row r="114">
          <cell r="C114">
            <v>1900062814</v>
          </cell>
          <cell r="D114">
            <v>2018</v>
          </cell>
          <cell r="E114">
            <v>5</v>
          </cell>
          <cell r="F114">
            <v>43236</v>
          </cell>
          <cell r="G114">
            <v>43236</v>
          </cell>
          <cell r="I114">
            <v>0</v>
          </cell>
          <cell r="J114">
            <v>2</v>
          </cell>
          <cell r="K114">
            <v>701000</v>
          </cell>
          <cell r="L114" t="str">
            <v>Real Property Rent Expense</v>
          </cell>
          <cell r="N114" t="str">
            <v>S</v>
          </cell>
          <cell r="O114">
            <v>5515.4</v>
          </cell>
          <cell r="P114">
            <v>5515.4</v>
          </cell>
          <cell r="Q114">
            <v>0</v>
          </cell>
          <cell r="R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 t="str">
            <v>I0</v>
          </cell>
          <cell r="AI114">
            <v>15425</v>
          </cell>
          <cell r="AJ114">
            <v>2001</v>
          </cell>
          <cell r="AK114">
            <v>20565</v>
          </cell>
          <cell r="AO114">
            <v>0</v>
          </cell>
          <cell r="AZ114">
            <v>20565</v>
          </cell>
          <cell r="BA114" t="str">
            <v>KR</v>
          </cell>
          <cell r="BB114" t="str">
            <v>20180516V308357B</v>
          </cell>
          <cell r="BC114" t="str">
            <v>RKRAEGER</v>
          </cell>
          <cell r="BE114" t="str">
            <v>CHASSIS STORAGE, NAWILIWILI, 2018-04 (APR)</v>
          </cell>
          <cell r="BF114">
            <v>20180516</v>
          </cell>
          <cell r="BG114" t="str">
            <v>S</v>
          </cell>
          <cell r="BH114">
            <v>308357</v>
          </cell>
          <cell r="BI114" t="str">
            <v>STATE OF HAWAII</v>
          </cell>
          <cell r="BR114">
            <v>0</v>
          </cell>
          <cell r="CI114">
            <v>1900062814</v>
          </cell>
          <cell r="CJ114">
            <v>2007</v>
          </cell>
          <cell r="CO114" t="str">
            <v>ZP</v>
          </cell>
          <cell r="CP114">
            <v>2000055396</v>
          </cell>
          <cell r="CQ114">
            <v>43236</v>
          </cell>
          <cell r="CR114">
            <v>455170</v>
          </cell>
          <cell r="CS114">
            <v>-5515.4</v>
          </cell>
        </row>
        <row r="115">
          <cell r="C115">
            <v>1900062816</v>
          </cell>
          <cell r="D115">
            <v>2018</v>
          </cell>
          <cell r="E115">
            <v>5</v>
          </cell>
          <cell r="F115">
            <v>43236</v>
          </cell>
          <cell r="G115">
            <v>43236</v>
          </cell>
          <cell r="I115">
            <v>0</v>
          </cell>
          <cell r="J115">
            <v>2</v>
          </cell>
          <cell r="K115">
            <v>701000</v>
          </cell>
          <cell r="L115" t="str">
            <v>Real Property Rent Expense</v>
          </cell>
          <cell r="N115" t="str">
            <v>S</v>
          </cell>
          <cell r="O115">
            <v>1051.2</v>
          </cell>
          <cell r="P115">
            <v>11421.8</v>
          </cell>
          <cell r="Q115">
            <v>0</v>
          </cell>
          <cell r="R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 t="str">
            <v>I0</v>
          </cell>
          <cell r="AI115">
            <v>2272</v>
          </cell>
          <cell r="AJ115">
            <v>2001</v>
          </cell>
          <cell r="AK115">
            <v>20427</v>
          </cell>
          <cell r="AO115">
            <v>0</v>
          </cell>
          <cell r="AZ115">
            <v>20427</v>
          </cell>
          <cell r="BA115" t="str">
            <v>KR</v>
          </cell>
          <cell r="BB115" t="str">
            <v>20180516V308357D</v>
          </cell>
          <cell r="BC115" t="str">
            <v>RKRAEGER</v>
          </cell>
          <cell r="BE115" t="str">
            <v>CHASSIS STORAGE, HILO, KAWAIHAE, 2018-04 (APR)</v>
          </cell>
          <cell r="BF115">
            <v>20180516</v>
          </cell>
          <cell r="BG115" t="str">
            <v>S</v>
          </cell>
          <cell r="BH115">
            <v>308357</v>
          </cell>
          <cell r="BI115" t="str">
            <v>STATE OF HAWAII</v>
          </cell>
          <cell r="BR115">
            <v>0</v>
          </cell>
          <cell r="CI115">
            <v>1900062816</v>
          </cell>
          <cell r="CJ115">
            <v>2007</v>
          </cell>
          <cell r="CO115" t="str">
            <v>ZP</v>
          </cell>
          <cell r="CP115">
            <v>2000055398</v>
          </cell>
          <cell r="CQ115">
            <v>43236</v>
          </cell>
          <cell r="CR115">
            <v>455172</v>
          </cell>
          <cell r="CS115">
            <v>-11421.8</v>
          </cell>
        </row>
        <row r="116">
          <cell r="C116">
            <v>1900062816</v>
          </cell>
          <cell r="D116">
            <v>2018</v>
          </cell>
          <cell r="E116">
            <v>5</v>
          </cell>
          <cell r="F116">
            <v>43236</v>
          </cell>
          <cell r="G116">
            <v>43236</v>
          </cell>
          <cell r="I116">
            <v>0</v>
          </cell>
          <cell r="J116">
            <v>3</v>
          </cell>
          <cell r="K116">
            <v>701000</v>
          </cell>
          <cell r="L116" t="str">
            <v>Real Property Rent Expense</v>
          </cell>
          <cell r="N116" t="str">
            <v>S</v>
          </cell>
          <cell r="O116">
            <v>10370.6</v>
          </cell>
          <cell r="P116">
            <v>11421.8</v>
          </cell>
          <cell r="Q116">
            <v>0</v>
          </cell>
          <cell r="R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 t="str">
            <v>I0</v>
          </cell>
          <cell r="AI116">
            <v>12851</v>
          </cell>
          <cell r="AJ116">
            <v>2001</v>
          </cell>
          <cell r="AK116">
            <v>20381</v>
          </cell>
          <cell r="AO116">
            <v>0</v>
          </cell>
          <cell r="AZ116">
            <v>20381</v>
          </cell>
          <cell r="BA116" t="str">
            <v>KR</v>
          </cell>
          <cell r="BB116" t="str">
            <v>20180516V308357D</v>
          </cell>
          <cell r="BC116" t="str">
            <v>RKRAEGER</v>
          </cell>
          <cell r="BE116" t="str">
            <v>CHASSIS STORAGE, HILO, KAWAIHAE, 2018-04 (APR)</v>
          </cell>
          <cell r="BF116">
            <v>20180516</v>
          </cell>
          <cell r="BG116" t="str">
            <v>S</v>
          </cell>
          <cell r="BH116">
            <v>308357</v>
          </cell>
          <cell r="BI116" t="str">
            <v>STATE OF HAWAII</v>
          </cell>
          <cell r="BR116">
            <v>0</v>
          </cell>
          <cell r="CI116">
            <v>1900062816</v>
          </cell>
          <cell r="CJ116">
            <v>2007</v>
          </cell>
          <cell r="CO116" t="str">
            <v>ZP</v>
          </cell>
          <cell r="CP116">
            <v>2000055398</v>
          </cell>
          <cell r="CQ116">
            <v>43236</v>
          </cell>
          <cell r="CR116">
            <v>455172</v>
          </cell>
          <cell r="CS116">
            <v>-11421.8</v>
          </cell>
        </row>
        <row r="117">
          <cell r="C117">
            <v>1900063202</v>
          </cell>
          <cell r="D117">
            <v>2018</v>
          </cell>
          <cell r="E117">
            <v>6</v>
          </cell>
          <cell r="F117">
            <v>43264</v>
          </cell>
          <cell r="G117">
            <v>43252</v>
          </cell>
          <cell r="I117">
            <v>0</v>
          </cell>
          <cell r="J117">
            <v>2</v>
          </cell>
          <cell r="K117">
            <v>701000</v>
          </cell>
          <cell r="L117" t="str">
            <v>Real Property Rent Expense</v>
          </cell>
          <cell r="N117" t="str">
            <v>S</v>
          </cell>
          <cell r="O117">
            <v>3817.2</v>
          </cell>
          <cell r="P117">
            <v>19714</v>
          </cell>
          <cell r="Q117">
            <v>0</v>
          </cell>
          <cell r="R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 t="str">
            <v>I0</v>
          </cell>
          <cell r="AI117">
            <v>12851</v>
          </cell>
          <cell r="AJ117">
            <v>2001</v>
          </cell>
          <cell r="AK117">
            <v>20288</v>
          </cell>
          <cell r="AO117">
            <v>0</v>
          </cell>
          <cell r="AZ117">
            <v>20288</v>
          </cell>
          <cell r="BA117" t="str">
            <v>KR</v>
          </cell>
          <cell r="BB117">
            <v>1598792</v>
          </cell>
          <cell r="BC117" t="str">
            <v>MV_COMM_USER</v>
          </cell>
          <cell r="BE117" t="str">
            <v>CONTRACT H-99-2131, 06/01/18</v>
          </cell>
          <cell r="BF117">
            <v>20180613</v>
          </cell>
          <cell r="BG117" t="str">
            <v>S</v>
          </cell>
          <cell r="BH117">
            <v>308079</v>
          </cell>
          <cell r="BI117" t="str">
            <v>STATE OF HAWAII</v>
          </cell>
          <cell r="BR117">
            <v>0</v>
          </cell>
          <cell r="CI117">
            <v>1900063202</v>
          </cell>
          <cell r="CJ117">
            <v>2007</v>
          </cell>
          <cell r="CO117" t="str">
            <v>ZP</v>
          </cell>
          <cell r="CP117">
            <v>2000055873</v>
          </cell>
          <cell r="CQ117">
            <v>43265</v>
          </cell>
          <cell r="CR117">
            <v>455646</v>
          </cell>
          <cell r="CS117">
            <v>-40404.839999999997</v>
          </cell>
        </row>
        <row r="118">
          <cell r="C118">
            <v>1900063202</v>
          </cell>
          <cell r="D118">
            <v>2018</v>
          </cell>
          <cell r="E118">
            <v>6</v>
          </cell>
          <cell r="F118">
            <v>43264</v>
          </cell>
          <cell r="G118">
            <v>43252</v>
          </cell>
          <cell r="I118">
            <v>0</v>
          </cell>
          <cell r="J118">
            <v>3</v>
          </cell>
          <cell r="K118">
            <v>701000</v>
          </cell>
          <cell r="L118" t="str">
            <v>Real Property Rent Expense</v>
          </cell>
          <cell r="N118" t="str">
            <v>S</v>
          </cell>
          <cell r="O118">
            <v>12777</v>
          </cell>
          <cell r="P118">
            <v>19714</v>
          </cell>
          <cell r="Q118">
            <v>0</v>
          </cell>
          <cell r="R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 t="str">
            <v>I0</v>
          </cell>
          <cell r="AI118">
            <v>12851</v>
          </cell>
          <cell r="AJ118">
            <v>2001</v>
          </cell>
          <cell r="AK118">
            <v>20289</v>
          </cell>
          <cell r="AO118">
            <v>0</v>
          </cell>
          <cell r="AZ118">
            <v>20289</v>
          </cell>
          <cell r="BA118" t="str">
            <v>KR</v>
          </cell>
          <cell r="BB118">
            <v>1598792</v>
          </cell>
          <cell r="BC118" t="str">
            <v>MV_COMM_USER</v>
          </cell>
          <cell r="BE118" t="str">
            <v>CONTRACT H-99-2131, 06/01/18</v>
          </cell>
          <cell r="BF118">
            <v>20180613</v>
          </cell>
          <cell r="BG118" t="str">
            <v>S</v>
          </cell>
          <cell r="BH118">
            <v>308079</v>
          </cell>
          <cell r="BI118" t="str">
            <v>STATE OF HAWAII</v>
          </cell>
          <cell r="BR118">
            <v>0</v>
          </cell>
          <cell r="CI118">
            <v>1900063202</v>
          </cell>
          <cell r="CJ118">
            <v>2007</v>
          </cell>
          <cell r="CO118" t="str">
            <v>ZP</v>
          </cell>
          <cell r="CP118">
            <v>2000055873</v>
          </cell>
          <cell r="CQ118">
            <v>43265</v>
          </cell>
          <cell r="CR118">
            <v>455646</v>
          </cell>
          <cell r="CS118">
            <v>-40404.839999999997</v>
          </cell>
        </row>
        <row r="119">
          <cell r="C119">
            <v>1900063202</v>
          </cell>
          <cell r="D119">
            <v>2018</v>
          </cell>
          <cell r="E119">
            <v>6</v>
          </cell>
          <cell r="F119">
            <v>43264</v>
          </cell>
          <cell r="G119">
            <v>43252</v>
          </cell>
          <cell r="I119">
            <v>0</v>
          </cell>
          <cell r="J119">
            <v>4</v>
          </cell>
          <cell r="K119">
            <v>701000</v>
          </cell>
          <cell r="L119" t="str">
            <v>Real Property Rent Expense</v>
          </cell>
          <cell r="N119" t="str">
            <v>S</v>
          </cell>
          <cell r="O119">
            <v>1064</v>
          </cell>
          <cell r="P119">
            <v>19714</v>
          </cell>
          <cell r="Q119">
            <v>0</v>
          </cell>
          <cell r="R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 t="str">
            <v>I0</v>
          </cell>
          <cell r="AI119">
            <v>12851</v>
          </cell>
          <cell r="AJ119">
            <v>2001</v>
          </cell>
          <cell r="AK119">
            <v>20649</v>
          </cell>
          <cell r="AO119">
            <v>0</v>
          </cell>
          <cell r="AZ119">
            <v>20649</v>
          </cell>
          <cell r="BA119" t="str">
            <v>KR</v>
          </cell>
          <cell r="BB119">
            <v>1598792</v>
          </cell>
          <cell r="BC119" t="str">
            <v>MV_COMM_USER</v>
          </cell>
          <cell r="BE119" t="str">
            <v>CONTRACT H-99-2131, 06/01/18</v>
          </cell>
          <cell r="BF119">
            <v>20180613</v>
          </cell>
          <cell r="BG119" t="str">
            <v>S</v>
          </cell>
          <cell r="BH119">
            <v>308079</v>
          </cell>
          <cell r="BI119" t="str">
            <v>STATE OF HAWAII</v>
          </cell>
          <cell r="BR119">
            <v>0</v>
          </cell>
          <cell r="CI119">
            <v>1900063202</v>
          </cell>
          <cell r="CJ119">
            <v>2007</v>
          </cell>
          <cell r="CO119" t="str">
            <v>ZP</v>
          </cell>
          <cell r="CP119">
            <v>2000055873</v>
          </cell>
          <cell r="CQ119">
            <v>43265</v>
          </cell>
          <cell r="CR119">
            <v>455646</v>
          </cell>
          <cell r="CS119">
            <v>-40404.839999999997</v>
          </cell>
        </row>
        <row r="120">
          <cell r="C120">
            <v>1900063202</v>
          </cell>
          <cell r="D120">
            <v>2018</v>
          </cell>
          <cell r="E120">
            <v>6</v>
          </cell>
          <cell r="F120">
            <v>43264</v>
          </cell>
          <cell r="G120">
            <v>43252</v>
          </cell>
          <cell r="I120">
            <v>0</v>
          </cell>
          <cell r="J120">
            <v>5</v>
          </cell>
          <cell r="K120">
            <v>701000</v>
          </cell>
          <cell r="L120" t="str">
            <v>Real Property Rent Expense</v>
          </cell>
          <cell r="N120" t="str">
            <v>S</v>
          </cell>
          <cell r="O120">
            <v>2055.8000000000002</v>
          </cell>
          <cell r="P120">
            <v>19714</v>
          </cell>
          <cell r="Q120">
            <v>0</v>
          </cell>
          <cell r="R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 t="str">
            <v>I0</v>
          </cell>
          <cell r="AI120">
            <v>12851</v>
          </cell>
          <cell r="AJ120">
            <v>2001</v>
          </cell>
          <cell r="AK120">
            <v>20663</v>
          </cell>
          <cell r="AO120">
            <v>0</v>
          </cell>
          <cell r="AZ120">
            <v>20663</v>
          </cell>
          <cell r="BA120" t="str">
            <v>KR</v>
          </cell>
          <cell r="BB120">
            <v>1598792</v>
          </cell>
          <cell r="BC120" t="str">
            <v>MV_COMM_USER</v>
          </cell>
          <cell r="BE120" t="str">
            <v>CONTRACT H-00-2214, 06/01/18</v>
          </cell>
          <cell r="BF120">
            <v>20180613</v>
          </cell>
          <cell r="BG120" t="str">
            <v>S</v>
          </cell>
          <cell r="BH120">
            <v>308079</v>
          </cell>
          <cell r="BI120" t="str">
            <v>STATE OF HAWAII</v>
          </cell>
          <cell r="BR120">
            <v>0</v>
          </cell>
          <cell r="CI120">
            <v>1900063202</v>
          </cell>
          <cell r="CJ120">
            <v>2007</v>
          </cell>
          <cell r="CO120" t="str">
            <v>ZP</v>
          </cell>
          <cell r="CP120">
            <v>2000055873</v>
          </cell>
          <cell r="CQ120">
            <v>43265</v>
          </cell>
          <cell r="CR120">
            <v>455646</v>
          </cell>
          <cell r="CS120">
            <v>-40404.839999999997</v>
          </cell>
        </row>
        <row r="121">
          <cell r="C121">
            <v>1900063233</v>
          </cell>
          <cell r="D121">
            <v>2018</v>
          </cell>
          <cell r="E121">
            <v>6</v>
          </cell>
          <cell r="F121">
            <v>43266</v>
          </cell>
          <cell r="G121">
            <v>43252</v>
          </cell>
          <cell r="I121">
            <v>0</v>
          </cell>
          <cell r="J121">
            <v>2</v>
          </cell>
          <cell r="K121">
            <v>701000</v>
          </cell>
          <cell r="L121" t="str">
            <v>Real Property Rent Expense</v>
          </cell>
          <cell r="N121" t="str">
            <v>S</v>
          </cell>
          <cell r="O121">
            <v>144.87</v>
          </cell>
          <cell r="P121">
            <v>10272.9</v>
          </cell>
          <cell r="Q121">
            <v>0</v>
          </cell>
          <cell r="R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 t="str">
            <v>I0</v>
          </cell>
          <cell r="AI121">
            <v>12851</v>
          </cell>
          <cell r="AJ121">
            <v>2001</v>
          </cell>
          <cell r="AK121">
            <v>20324</v>
          </cell>
          <cell r="AO121">
            <v>0</v>
          </cell>
          <cell r="AZ121">
            <v>20324</v>
          </cell>
          <cell r="BA121" t="str">
            <v>KR</v>
          </cell>
          <cell r="BB121">
            <v>1598905</v>
          </cell>
          <cell r="BC121" t="str">
            <v>MV_COMM_USER</v>
          </cell>
          <cell r="BE121" t="str">
            <v>*PARKING, OPKG, 06/01/18</v>
          </cell>
          <cell r="BF121">
            <v>20180615</v>
          </cell>
          <cell r="BG121" t="str">
            <v>S</v>
          </cell>
          <cell r="BH121">
            <v>308079</v>
          </cell>
          <cell r="BI121" t="str">
            <v>STATE OF HAWAII</v>
          </cell>
          <cell r="BR121">
            <v>0</v>
          </cell>
          <cell r="CI121">
            <v>1900063233</v>
          </cell>
          <cell r="CJ121">
            <v>2007</v>
          </cell>
          <cell r="CO121" t="str">
            <v>ZP</v>
          </cell>
          <cell r="CP121">
            <v>2000055967</v>
          </cell>
          <cell r="CQ121">
            <v>43272</v>
          </cell>
          <cell r="CR121">
            <v>455740</v>
          </cell>
          <cell r="CS121">
            <v>-39978</v>
          </cell>
        </row>
        <row r="122">
          <cell r="C122">
            <v>1900063233</v>
          </cell>
          <cell r="D122">
            <v>2018</v>
          </cell>
          <cell r="E122">
            <v>6</v>
          </cell>
          <cell r="F122">
            <v>43266</v>
          </cell>
          <cell r="G122">
            <v>43252</v>
          </cell>
          <cell r="I122">
            <v>0</v>
          </cell>
          <cell r="J122">
            <v>3</v>
          </cell>
          <cell r="K122">
            <v>701000</v>
          </cell>
          <cell r="L122" t="str">
            <v>Real Property Rent Expense</v>
          </cell>
          <cell r="N122" t="str">
            <v>S</v>
          </cell>
          <cell r="O122">
            <v>241.45</v>
          </cell>
          <cell r="P122">
            <v>10272.9</v>
          </cell>
          <cell r="Q122">
            <v>0</v>
          </cell>
          <cell r="R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 t="str">
            <v>I0</v>
          </cell>
          <cell r="AI122">
            <v>12851</v>
          </cell>
          <cell r="AJ122">
            <v>2001</v>
          </cell>
          <cell r="AK122">
            <v>20824</v>
          </cell>
          <cell r="AO122">
            <v>0</v>
          </cell>
          <cell r="AZ122">
            <v>20824</v>
          </cell>
          <cell r="BA122" t="str">
            <v>KR</v>
          </cell>
          <cell r="BB122">
            <v>1598905</v>
          </cell>
          <cell r="BC122" t="str">
            <v>MV_COMM_USER</v>
          </cell>
          <cell r="BE122" t="str">
            <v>PARKING, OPKG, 06/01/18</v>
          </cell>
          <cell r="BF122">
            <v>20180615</v>
          </cell>
          <cell r="BG122" t="str">
            <v>S</v>
          </cell>
          <cell r="BH122">
            <v>308079</v>
          </cell>
          <cell r="BI122" t="str">
            <v>STATE OF HAWAII</v>
          </cell>
          <cell r="BR122">
            <v>0</v>
          </cell>
          <cell r="CI122">
            <v>1900063233</v>
          </cell>
          <cell r="CJ122">
            <v>2007</v>
          </cell>
          <cell r="CO122" t="str">
            <v>ZP</v>
          </cell>
          <cell r="CP122">
            <v>2000055967</v>
          </cell>
          <cell r="CQ122">
            <v>43272</v>
          </cell>
          <cell r="CR122">
            <v>455740</v>
          </cell>
          <cell r="CS122">
            <v>-39978</v>
          </cell>
        </row>
        <row r="123">
          <cell r="C123">
            <v>1900063233</v>
          </cell>
          <cell r="D123">
            <v>2018</v>
          </cell>
          <cell r="E123">
            <v>6</v>
          </cell>
          <cell r="F123">
            <v>43266</v>
          </cell>
          <cell r="G123">
            <v>43252</v>
          </cell>
          <cell r="I123">
            <v>0</v>
          </cell>
          <cell r="J123">
            <v>4</v>
          </cell>
          <cell r="K123">
            <v>701000</v>
          </cell>
          <cell r="L123" t="str">
            <v>Real Property Rent Expense</v>
          </cell>
          <cell r="N123" t="str">
            <v>S</v>
          </cell>
          <cell r="O123">
            <v>241.45</v>
          </cell>
          <cell r="P123">
            <v>10272.9</v>
          </cell>
          <cell r="Q123">
            <v>0</v>
          </cell>
          <cell r="R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 t="str">
            <v>I0</v>
          </cell>
          <cell r="AI123">
            <v>12851</v>
          </cell>
          <cell r="AJ123">
            <v>2001</v>
          </cell>
          <cell r="AK123">
            <v>20823</v>
          </cell>
          <cell r="AO123">
            <v>0</v>
          </cell>
          <cell r="AZ123">
            <v>20823</v>
          </cell>
          <cell r="BA123" t="str">
            <v>KR</v>
          </cell>
          <cell r="BB123">
            <v>1598905</v>
          </cell>
          <cell r="BC123" t="str">
            <v>MV_COMM_USER</v>
          </cell>
          <cell r="BE123" t="str">
            <v>PARKING, OPKG, 06/01/18</v>
          </cell>
          <cell r="BF123">
            <v>20180615</v>
          </cell>
          <cell r="BG123" t="str">
            <v>S</v>
          </cell>
          <cell r="BH123">
            <v>308079</v>
          </cell>
          <cell r="BI123" t="str">
            <v>STATE OF HAWAII</v>
          </cell>
          <cell r="BR123">
            <v>0</v>
          </cell>
          <cell r="CI123">
            <v>1900063233</v>
          </cell>
          <cell r="CJ123">
            <v>2007</v>
          </cell>
          <cell r="CO123" t="str">
            <v>ZP</v>
          </cell>
          <cell r="CP123">
            <v>2000055967</v>
          </cell>
          <cell r="CQ123">
            <v>43272</v>
          </cell>
          <cell r="CR123">
            <v>455740</v>
          </cell>
          <cell r="CS123">
            <v>-39978</v>
          </cell>
        </row>
        <row r="124">
          <cell r="C124">
            <v>1900063233</v>
          </cell>
          <cell r="D124">
            <v>2018</v>
          </cell>
          <cell r="E124">
            <v>6</v>
          </cell>
          <cell r="F124">
            <v>43266</v>
          </cell>
          <cell r="G124">
            <v>43252</v>
          </cell>
          <cell r="I124">
            <v>0</v>
          </cell>
          <cell r="J124">
            <v>5</v>
          </cell>
          <cell r="K124">
            <v>701000</v>
          </cell>
          <cell r="L124" t="str">
            <v>Real Property Rent Expense</v>
          </cell>
          <cell r="N124" t="str">
            <v>S</v>
          </cell>
          <cell r="O124">
            <v>241.45</v>
          </cell>
          <cell r="P124">
            <v>10272.9</v>
          </cell>
          <cell r="Q124">
            <v>0</v>
          </cell>
          <cell r="R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 t="str">
            <v>I0</v>
          </cell>
          <cell r="AI124">
            <v>12851</v>
          </cell>
          <cell r="AJ124">
            <v>2001</v>
          </cell>
          <cell r="AK124">
            <v>20325</v>
          </cell>
          <cell r="AO124">
            <v>0</v>
          </cell>
          <cell r="AZ124">
            <v>20325</v>
          </cell>
          <cell r="BA124" t="str">
            <v>KR</v>
          </cell>
          <cell r="BB124">
            <v>1598905</v>
          </cell>
          <cell r="BC124" t="str">
            <v>MV_COMM_USER</v>
          </cell>
          <cell r="BE124" t="str">
            <v>PARKING, OPKG, 06/01/18</v>
          </cell>
          <cell r="BF124">
            <v>20180615</v>
          </cell>
          <cell r="BG124" t="str">
            <v>S</v>
          </cell>
          <cell r="BH124">
            <v>308079</v>
          </cell>
          <cell r="BI124" t="str">
            <v>STATE OF HAWAII</v>
          </cell>
          <cell r="BR124">
            <v>0</v>
          </cell>
          <cell r="CI124">
            <v>1900063233</v>
          </cell>
          <cell r="CJ124">
            <v>2007</v>
          </cell>
          <cell r="CO124" t="str">
            <v>ZP</v>
          </cell>
          <cell r="CP124">
            <v>2000055967</v>
          </cell>
          <cell r="CQ124">
            <v>43272</v>
          </cell>
          <cell r="CR124">
            <v>455740</v>
          </cell>
          <cell r="CS124">
            <v>-39978</v>
          </cell>
        </row>
        <row r="125">
          <cell r="C125">
            <v>1900063233</v>
          </cell>
          <cell r="D125">
            <v>2018</v>
          </cell>
          <cell r="E125">
            <v>6</v>
          </cell>
          <cell r="F125">
            <v>43266</v>
          </cell>
          <cell r="G125">
            <v>43252</v>
          </cell>
          <cell r="I125">
            <v>0</v>
          </cell>
          <cell r="J125">
            <v>6</v>
          </cell>
          <cell r="K125">
            <v>701000</v>
          </cell>
          <cell r="L125" t="str">
            <v>Real Property Rent Expense</v>
          </cell>
          <cell r="N125" t="str">
            <v>S</v>
          </cell>
          <cell r="O125">
            <v>48.29</v>
          </cell>
          <cell r="P125">
            <v>10272.9</v>
          </cell>
          <cell r="Q125">
            <v>0</v>
          </cell>
          <cell r="R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 t="str">
            <v>I0</v>
          </cell>
          <cell r="AI125">
            <v>12851</v>
          </cell>
          <cell r="AJ125">
            <v>2001</v>
          </cell>
          <cell r="AK125">
            <v>20876</v>
          </cell>
          <cell r="AO125">
            <v>0</v>
          </cell>
          <cell r="AZ125">
            <v>20876</v>
          </cell>
          <cell r="BA125" t="str">
            <v>KR</v>
          </cell>
          <cell r="BB125">
            <v>1598905</v>
          </cell>
          <cell r="BC125" t="str">
            <v>MV_COMM_USER</v>
          </cell>
          <cell r="BE125" t="str">
            <v>PARKING, OPKG, 06/01/18</v>
          </cell>
          <cell r="BF125">
            <v>20180615</v>
          </cell>
          <cell r="BG125" t="str">
            <v>S</v>
          </cell>
          <cell r="BH125">
            <v>308079</v>
          </cell>
          <cell r="BI125" t="str">
            <v>STATE OF HAWAII</v>
          </cell>
          <cell r="BR125">
            <v>0</v>
          </cell>
          <cell r="CI125">
            <v>1900063233</v>
          </cell>
          <cell r="CJ125">
            <v>2007</v>
          </cell>
          <cell r="CO125" t="str">
            <v>ZP</v>
          </cell>
          <cell r="CP125">
            <v>2000055967</v>
          </cell>
          <cell r="CQ125">
            <v>43272</v>
          </cell>
          <cell r="CR125">
            <v>455740</v>
          </cell>
          <cell r="CS125">
            <v>-39978</v>
          </cell>
        </row>
        <row r="126">
          <cell r="C126">
            <v>1900063233</v>
          </cell>
          <cell r="D126">
            <v>2018</v>
          </cell>
          <cell r="E126">
            <v>6</v>
          </cell>
          <cell r="F126">
            <v>43266</v>
          </cell>
          <cell r="G126">
            <v>43252</v>
          </cell>
          <cell r="I126">
            <v>0</v>
          </cell>
          <cell r="J126">
            <v>7</v>
          </cell>
          <cell r="K126">
            <v>701000</v>
          </cell>
          <cell r="L126" t="str">
            <v>Real Property Rent Expense</v>
          </cell>
          <cell r="N126" t="str">
            <v>S</v>
          </cell>
          <cell r="O126">
            <v>241.45</v>
          </cell>
          <cell r="P126">
            <v>10272.9</v>
          </cell>
          <cell r="Q126">
            <v>0</v>
          </cell>
          <cell r="R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 t="str">
            <v>I0</v>
          </cell>
          <cell r="AI126">
            <v>12851</v>
          </cell>
          <cell r="AJ126">
            <v>2001</v>
          </cell>
          <cell r="AK126">
            <v>20649</v>
          </cell>
          <cell r="AO126">
            <v>0</v>
          </cell>
          <cell r="AZ126">
            <v>20649</v>
          </cell>
          <cell r="BA126" t="str">
            <v>KR</v>
          </cell>
          <cell r="BB126">
            <v>1598905</v>
          </cell>
          <cell r="BC126" t="str">
            <v>MV_COMM_USER</v>
          </cell>
          <cell r="BE126" t="str">
            <v>PARKING, OPKG, 06/01/18</v>
          </cell>
          <cell r="BF126">
            <v>20180615</v>
          </cell>
          <cell r="BG126" t="str">
            <v>S</v>
          </cell>
          <cell r="BH126">
            <v>308079</v>
          </cell>
          <cell r="BI126" t="str">
            <v>STATE OF HAWAII</v>
          </cell>
          <cell r="BR126">
            <v>0</v>
          </cell>
          <cell r="CI126">
            <v>1900063233</v>
          </cell>
          <cell r="CJ126">
            <v>2007</v>
          </cell>
          <cell r="CO126" t="str">
            <v>ZP</v>
          </cell>
          <cell r="CP126">
            <v>2000055967</v>
          </cell>
          <cell r="CQ126">
            <v>43272</v>
          </cell>
          <cell r="CR126">
            <v>455740</v>
          </cell>
          <cell r="CS126">
            <v>-39978</v>
          </cell>
        </row>
        <row r="127">
          <cell r="C127">
            <v>1900063233</v>
          </cell>
          <cell r="D127">
            <v>2018</v>
          </cell>
          <cell r="E127">
            <v>6</v>
          </cell>
          <cell r="F127">
            <v>43266</v>
          </cell>
          <cell r="G127">
            <v>43252</v>
          </cell>
          <cell r="I127">
            <v>0</v>
          </cell>
          <cell r="J127">
            <v>8</v>
          </cell>
          <cell r="K127">
            <v>701000</v>
          </cell>
          <cell r="L127" t="str">
            <v>Real Property Rent Expense</v>
          </cell>
          <cell r="N127" t="str">
            <v>S</v>
          </cell>
          <cell r="O127">
            <v>96.58</v>
          </cell>
          <cell r="P127">
            <v>10272.9</v>
          </cell>
          <cell r="Q127">
            <v>0</v>
          </cell>
          <cell r="R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 t="str">
            <v>I0</v>
          </cell>
          <cell r="AI127">
            <v>12851</v>
          </cell>
          <cell r="AJ127">
            <v>2001</v>
          </cell>
          <cell r="AK127">
            <v>20320</v>
          </cell>
          <cell r="AO127">
            <v>0</v>
          </cell>
          <cell r="AZ127">
            <v>20320</v>
          </cell>
          <cell r="BA127" t="str">
            <v>KR</v>
          </cell>
          <cell r="BB127">
            <v>1598905</v>
          </cell>
          <cell r="BC127" t="str">
            <v>MV_COMM_USER</v>
          </cell>
          <cell r="BE127" t="str">
            <v>PARKING, OPKG, 06/01/18</v>
          </cell>
          <cell r="BF127">
            <v>20180615</v>
          </cell>
          <cell r="BG127" t="str">
            <v>S</v>
          </cell>
          <cell r="BH127">
            <v>308079</v>
          </cell>
          <cell r="BI127" t="str">
            <v>STATE OF HAWAII</v>
          </cell>
          <cell r="BR127">
            <v>0</v>
          </cell>
          <cell r="CI127">
            <v>1900063233</v>
          </cell>
          <cell r="CJ127">
            <v>2007</v>
          </cell>
          <cell r="CO127" t="str">
            <v>ZP</v>
          </cell>
          <cell r="CP127">
            <v>2000055967</v>
          </cell>
          <cell r="CQ127">
            <v>43272</v>
          </cell>
          <cell r="CR127">
            <v>455740</v>
          </cell>
          <cell r="CS127">
            <v>-39978</v>
          </cell>
        </row>
        <row r="128">
          <cell r="C128">
            <v>1900063233</v>
          </cell>
          <cell r="D128">
            <v>2018</v>
          </cell>
          <cell r="E128">
            <v>6</v>
          </cell>
          <cell r="F128">
            <v>43266</v>
          </cell>
          <cell r="G128">
            <v>43252</v>
          </cell>
          <cell r="I128">
            <v>0</v>
          </cell>
          <cell r="J128">
            <v>9</v>
          </cell>
          <cell r="K128">
            <v>701000</v>
          </cell>
          <cell r="L128" t="str">
            <v>Real Property Rent Expense</v>
          </cell>
          <cell r="N128" t="str">
            <v>S</v>
          </cell>
          <cell r="O128">
            <v>48.3</v>
          </cell>
          <cell r="P128">
            <v>10272.9</v>
          </cell>
          <cell r="Q128">
            <v>0</v>
          </cell>
          <cell r="R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 t="str">
            <v>I0</v>
          </cell>
          <cell r="AI128">
            <v>12851</v>
          </cell>
          <cell r="AJ128">
            <v>2001</v>
          </cell>
          <cell r="AK128">
            <v>20288</v>
          </cell>
          <cell r="AO128">
            <v>0</v>
          </cell>
          <cell r="AZ128">
            <v>20288</v>
          </cell>
          <cell r="BA128" t="str">
            <v>KR</v>
          </cell>
          <cell r="BB128">
            <v>1598905</v>
          </cell>
          <cell r="BC128" t="str">
            <v>MV_COMM_USER</v>
          </cell>
          <cell r="BE128" t="str">
            <v>PARKING, OPKG, 06/01/18</v>
          </cell>
          <cell r="BF128">
            <v>20180615</v>
          </cell>
          <cell r="BG128" t="str">
            <v>S</v>
          </cell>
          <cell r="BH128">
            <v>308079</v>
          </cell>
          <cell r="BI128" t="str">
            <v>STATE OF HAWAII</v>
          </cell>
          <cell r="BR128">
            <v>0</v>
          </cell>
          <cell r="CI128">
            <v>1900063233</v>
          </cell>
          <cell r="CJ128">
            <v>2007</v>
          </cell>
          <cell r="CO128" t="str">
            <v>ZP</v>
          </cell>
          <cell r="CP128">
            <v>2000055967</v>
          </cell>
          <cell r="CQ128">
            <v>43272</v>
          </cell>
          <cell r="CR128">
            <v>455740</v>
          </cell>
          <cell r="CS128">
            <v>-39978</v>
          </cell>
        </row>
        <row r="129">
          <cell r="C129">
            <v>1900063233</v>
          </cell>
          <cell r="D129">
            <v>2018</v>
          </cell>
          <cell r="E129">
            <v>6</v>
          </cell>
          <cell r="F129">
            <v>43266</v>
          </cell>
          <cell r="G129">
            <v>43252</v>
          </cell>
          <cell r="I129">
            <v>0</v>
          </cell>
          <cell r="J129">
            <v>10</v>
          </cell>
          <cell r="K129">
            <v>701000</v>
          </cell>
          <cell r="L129" t="str">
            <v>Real Property Rent Expense</v>
          </cell>
          <cell r="N129" t="str">
            <v>S</v>
          </cell>
          <cell r="O129">
            <v>579.6</v>
          </cell>
          <cell r="P129">
            <v>10272.9</v>
          </cell>
          <cell r="Q129">
            <v>0</v>
          </cell>
          <cell r="R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 t="str">
            <v>I0</v>
          </cell>
          <cell r="AI129">
            <v>12851</v>
          </cell>
          <cell r="AJ129">
            <v>2001</v>
          </cell>
          <cell r="AK129">
            <v>20289</v>
          </cell>
          <cell r="AO129">
            <v>0</v>
          </cell>
          <cell r="AZ129">
            <v>20289</v>
          </cell>
          <cell r="BA129" t="str">
            <v>KR</v>
          </cell>
          <cell r="BB129">
            <v>1598905</v>
          </cell>
          <cell r="BC129" t="str">
            <v>MV_COMM_USER</v>
          </cell>
          <cell r="BE129" t="str">
            <v>PARKING, OPKG, 06/01/18</v>
          </cell>
          <cell r="BF129">
            <v>20180615</v>
          </cell>
          <cell r="BG129" t="str">
            <v>S</v>
          </cell>
          <cell r="BH129">
            <v>308079</v>
          </cell>
          <cell r="BI129" t="str">
            <v>STATE OF HAWAII</v>
          </cell>
          <cell r="BR129">
            <v>0</v>
          </cell>
          <cell r="CI129">
            <v>1900063233</v>
          </cell>
          <cell r="CJ129">
            <v>2007</v>
          </cell>
          <cell r="CO129" t="str">
            <v>ZP</v>
          </cell>
          <cell r="CP129">
            <v>2000055967</v>
          </cell>
          <cell r="CQ129">
            <v>43272</v>
          </cell>
          <cell r="CR129">
            <v>455740</v>
          </cell>
          <cell r="CS129">
            <v>-39978</v>
          </cell>
        </row>
        <row r="130">
          <cell r="C130">
            <v>1900063233</v>
          </cell>
          <cell r="D130">
            <v>2018</v>
          </cell>
          <cell r="E130">
            <v>6</v>
          </cell>
          <cell r="F130">
            <v>43266</v>
          </cell>
          <cell r="G130">
            <v>43252</v>
          </cell>
          <cell r="I130">
            <v>0</v>
          </cell>
          <cell r="J130">
            <v>11</v>
          </cell>
          <cell r="K130">
            <v>701000</v>
          </cell>
          <cell r="L130" t="str">
            <v>Real Property Rent Expense</v>
          </cell>
          <cell r="N130" t="str">
            <v>S</v>
          </cell>
          <cell r="O130">
            <v>144.87</v>
          </cell>
          <cell r="P130">
            <v>10272.9</v>
          </cell>
          <cell r="Q130">
            <v>0</v>
          </cell>
          <cell r="R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 t="str">
            <v>I0</v>
          </cell>
          <cell r="AI130">
            <v>12851</v>
          </cell>
          <cell r="AJ130">
            <v>2001</v>
          </cell>
          <cell r="AK130">
            <v>20319</v>
          </cell>
          <cell r="AO130">
            <v>0</v>
          </cell>
          <cell r="AZ130">
            <v>20319</v>
          </cell>
          <cell r="BA130" t="str">
            <v>KR</v>
          </cell>
          <cell r="BB130">
            <v>1598905</v>
          </cell>
          <cell r="BC130" t="str">
            <v>MV_COMM_USER</v>
          </cell>
          <cell r="BE130" t="str">
            <v>PARKING, OPKG, 06/01/18</v>
          </cell>
          <cell r="BF130">
            <v>20180615</v>
          </cell>
          <cell r="BG130" t="str">
            <v>S</v>
          </cell>
          <cell r="BH130">
            <v>308079</v>
          </cell>
          <cell r="BI130" t="str">
            <v>STATE OF HAWAII</v>
          </cell>
          <cell r="BR130">
            <v>0</v>
          </cell>
          <cell r="CI130">
            <v>1900063233</v>
          </cell>
          <cell r="CJ130">
            <v>2007</v>
          </cell>
          <cell r="CO130" t="str">
            <v>ZP</v>
          </cell>
          <cell r="CP130">
            <v>2000055967</v>
          </cell>
          <cell r="CQ130">
            <v>43272</v>
          </cell>
          <cell r="CR130">
            <v>455740</v>
          </cell>
          <cell r="CS130">
            <v>-39978</v>
          </cell>
        </row>
        <row r="131">
          <cell r="C131">
            <v>1900063233</v>
          </cell>
          <cell r="D131">
            <v>2018</v>
          </cell>
          <cell r="E131">
            <v>6</v>
          </cell>
          <cell r="F131">
            <v>43266</v>
          </cell>
          <cell r="G131">
            <v>43252</v>
          </cell>
          <cell r="I131">
            <v>0</v>
          </cell>
          <cell r="J131">
            <v>12</v>
          </cell>
          <cell r="K131">
            <v>701000</v>
          </cell>
          <cell r="L131" t="str">
            <v>Real Property Rent Expense</v>
          </cell>
          <cell r="N131" t="str">
            <v>S</v>
          </cell>
          <cell r="O131">
            <v>386.4</v>
          </cell>
          <cell r="P131">
            <v>10272.9</v>
          </cell>
          <cell r="Q131">
            <v>0</v>
          </cell>
          <cell r="R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 t="str">
            <v>I0</v>
          </cell>
          <cell r="AI131">
            <v>12851</v>
          </cell>
          <cell r="AJ131">
            <v>2001</v>
          </cell>
          <cell r="AK131">
            <v>20323</v>
          </cell>
          <cell r="AO131">
            <v>0</v>
          </cell>
          <cell r="AZ131">
            <v>20323</v>
          </cell>
          <cell r="BA131" t="str">
            <v>KR</v>
          </cell>
          <cell r="BB131">
            <v>1598905</v>
          </cell>
          <cell r="BC131" t="str">
            <v>MV_COMM_USER</v>
          </cell>
          <cell r="BE131" t="str">
            <v>PARKING, OPKG, 06/01/18</v>
          </cell>
          <cell r="BF131">
            <v>20180615</v>
          </cell>
          <cell r="BG131" t="str">
            <v>S</v>
          </cell>
          <cell r="BH131">
            <v>308079</v>
          </cell>
          <cell r="BI131" t="str">
            <v>STATE OF HAWAII</v>
          </cell>
          <cell r="BR131">
            <v>0</v>
          </cell>
          <cell r="CI131">
            <v>1900063233</v>
          </cell>
          <cell r="CJ131">
            <v>2007</v>
          </cell>
          <cell r="CO131" t="str">
            <v>ZP</v>
          </cell>
          <cell r="CP131">
            <v>2000055967</v>
          </cell>
          <cell r="CQ131">
            <v>43272</v>
          </cell>
          <cell r="CR131">
            <v>455740</v>
          </cell>
          <cell r="CS131">
            <v>-39978</v>
          </cell>
        </row>
        <row r="132">
          <cell r="C132">
            <v>1900063233</v>
          </cell>
          <cell r="D132">
            <v>2018</v>
          </cell>
          <cell r="E132">
            <v>6</v>
          </cell>
          <cell r="F132">
            <v>43266</v>
          </cell>
          <cell r="G132">
            <v>43252</v>
          </cell>
          <cell r="I132">
            <v>0</v>
          </cell>
          <cell r="J132">
            <v>13</v>
          </cell>
          <cell r="K132">
            <v>701000</v>
          </cell>
          <cell r="L132" t="str">
            <v>Real Property Rent Expense</v>
          </cell>
          <cell r="N132" t="str">
            <v>S</v>
          </cell>
          <cell r="O132">
            <v>48.3</v>
          </cell>
          <cell r="P132">
            <v>10272.9</v>
          </cell>
          <cell r="Q132">
            <v>0</v>
          </cell>
          <cell r="R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 t="str">
            <v>I0</v>
          </cell>
          <cell r="AI132">
            <v>12851</v>
          </cell>
          <cell r="AJ132">
            <v>2001</v>
          </cell>
          <cell r="AK132">
            <v>20321</v>
          </cell>
          <cell r="AO132">
            <v>0</v>
          </cell>
          <cell r="AZ132">
            <v>20321</v>
          </cell>
          <cell r="BA132" t="str">
            <v>KR</v>
          </cell>
          <cell r="BB132">
            <v>1598905</v>
          </cell>
          <cell r="BC132" t="str">
            <v>MV_COMM_USER</v>
          </cell>
          <cell r="BE132" t="str">
            <v>PARKING, OPKG, 06/01/18</v>
          </cell>
          <cell r="BF132">
            <v>20180615</v>
          </cell>
          <cell r="BG132" t="str">
            <v>S</v>
          </cell>
          <cell r="BH132">
            <v>308079</v>
          </cell>
          <cell r="BI132" t="str">
            <v>STATE OF HAWAII</v>
          </cell>
          <cell r="BR132">
            <v>0</v>
          </cell>
          <cell r="CI132">
            <v>1900063233</v>
          </cell>
          <cell r="CJ132">
            <v>2007</v>
          </cell>
          <cell r="CO132" t="str">
            <v>ZP</v>
          </cell>
          <cell r="CP132">
            <v>2000055967</v>
          </cell>
          <cell r="CQ132">
            <v>43272</v>
          </cell>
          <cell r="CR132">
            <v>455740</v>
          </cell>
          <cell r="CS132">
            <v>-39978</v>
          </cell>
        </row>
        <row r="133">
          <cell r="C133">
            <v>1900063233</v>
          </cell>
          <cell r="D133">
            <v>2018</v>
          </cell>
          <cell r="E133">
            <v>6</v>
          </cell>
          <cell r="F133">
            <v>43266</v>
          </cell>
          <cell r="G133">
            <v>43252</v>
          </cell>
          <cell r="I133">
            <v>0</v>
          </cell>
          <cell r="J133">
            <v>14</v>
          </cell>
          <cell r="K133">
            <v>701000</v>
          </cell>
          <cell r="L133" t="str">
            <v>Real Property Rent Expense</v>
          </cell>
          <cell r="N133" t="str">
            <v>S</v>
          </cell>
          <cell r="O133">
            <v>289.74</v>
          </cell>
          <cell r="P133">
            <v>10272.9</v>
          </cell>
          <cell r="Q133">
            <v>0</v>
          </cell>
          <cell r="R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 t="str">
            <v>I0</v>
          </cell>
          <cell r="AI133">
            <v>12851</v>
          </cell>
          <cell r="AJ133">
            <v>2001</v>
          </cell>
          <cell r="AK133">
            <v>20326</v>
          </cell>
          <cell r="AO133">
            <v>0</v>
          </cell>
          <cell r="AZ133">
            <v>20326</v>
          </cell>
          <cell r="BA133" t="str">
            <v>KR</v>
          </cell>
          <cell r="BB133">
            <v>1598905</v>
          </cell>
          <cell r="BC133" t="str">
            <v>MV_COMM_USER</v>
          </cell>
          <cell r="BE133" t="str">
            <v>PARKING, OPKG, 06/01/18</v>
          </cell>
          <cell r="BF133">
            <v>20180615</v>
          </cell>
          <cell r="BG133" t="str">
            <v>S</v>
          </cell>
          <cell r="BH133">
            <v>308079</v>
          </cell>
          <cell r="BI133" t="str">
            <v>STATE OF HAWAII</v>
          </cell>
          <cell r="BR133">
            <v>0</v>
          </cell>
          <cell r="CI133">
            <v>1900063233</v>
          </cell>
          <cell r="CJ133">
            <v>2007</v>
          </cell>
          <cell r="CO133" t="str">
            <v>ZP</v>
          </cell>
          <cell r="CP133">
            <v>2000055967</v>
          </cell>
          <cell r="CQ133">
            <v>43272</v>
          </cell>
          <cell r="CR133">
            <v>455740</v>
          </cell>
          <cell r="CS133">
            <v>-39978</v>
          </cell>
        </row>
        <row r="134">
          <cell r="C134">
            <v>1900063233</v>
          </cell>
          <cell r="D134">
            <v>2018</v>
          </cell>
          <cell r="E134">
            <v>6</v>
          </cell>
          <cell r="F134">
            <v>43266</v>
          </cell>
          <cell r="G134">
            <v>43252</v>
          </cell>
          <cell r="I134">
            <v>0</v>
          </cell>
          <cell r="J134">
            <v>15</v>
          </cell>
          <cell r="K134">
            <v>701000</v>
          </cell>
          <cell r="L134" t="str">
            <v>Real Property Rent Expense</v>
          </cell>
          <cell r="N134" t="str">
            <v>S</v>
          </cell>
          <cell r="O134">
            <v>7520.15</v>
          </cell>
          <cell r="P134">
            <v>10272.9</v>
          </cell>
          <cell r="Q134">
            <v>0</v>
          </cell>
          <cell r="R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 t="str">
            <v>I0</v>
          </cell>
          <cell r="AI134">
            <v>12851</v>
          </cell>
          <cell r="AJ134">
            <v>2001</v>
          </cell>
          <cell r="AK134">
            <v>20876</v>
          </cell>
          <cell r="AO134">
            <v>0</v>
          </cell>
          <cell r="AZ134">
            <v>20876</v>
          </cell>
          <cell r="BA134" t="str">
            <v>KR</v>
          </cell>
          <cell r="BB134">
            <v>1598905</v>
          </cell>
          <cell r="BC134" t="str">
            <v>MV_COMM_USER</v>
          </cell>
          <cell r="BE134" t="str">
            <v>PARKING, OPKG, 06/01/18</v>
          </cell>
          <cell r="BF134">
            <v>20180615</v>
          </cell>
          <cell r="BG134" t="str">
            <v>S</v>
          </cell>
          <cell r="BH134">
            <v>308079</v>
          </cell>
          <cell r="BI134" t="str">
            <v>STATE OF HAWAII</v>
          </cell>
          <cell r="BR134">
            <v>0</v>
          </cell>
          <cell r="CI134">
            <v>1900063233</v>
          </cell>
          <cell r="CJ134">
            <v>2007</v>
          </cell>
          <cell r="CO134" t="str">
            <v>ZP</v>
          </cell>
          <cell r="CP134">
            <v>2000055967</v>
          </cell>
          <cell r="CQ134">
            <v>43272</v>
          </cell>
          <cell r="CR134">
            <v>455740</v>
          </cell>
          <cell r="CS134">
            <v>-39978</v>
          </cell>
        </row>
        <row r="135">
          <cell r="C135">
            <v>1900063358</v>
          </cell>
          <cell r="D135">
            <v>2018</v>
          </cell>
          <cell r="E135">
            <v>8</v>
          </cell>
          <cell r="F135">
            <v>43327</v>
          </cell>
          <cell r="G135">
            <v>43259</v>
          </cell>
          <cell r="I135">
            <v>0</v>
          </cell>
          <cell r="J135">
            <v>2</v>
          </cell>
          <cell r="K135">
            <v>701000</v>
          </cell>
          <cell r="L135" t="str">
            <v>Real Property Rent Expense</v>
          </cell>
          <cell r="N135" t="str">
            <v>S</v>
          </cell>
          <cell r="O135">
            <v>21641.07</v>
          </cell>
          <cell r="P135">
            <v>21641.07</v>
          </cell>
          <cell r="Q135">
            <v>0</v>
          </cell>
          <cell r="R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 t="str">
            <v>I0</v>
          </cell>
          <cell r="AI135">
            <v>12851</v>
          </cell>
          <cell r="AJ135">
            <v>2001</v>
          </cell>
          <cell r="AK135">
            <v>20289</v>
          </cell>
          <cell r="AO135">
            <v>0</v>
          </cell>
          <cell r="AZ135">
            <v>20289</v>
          </cell>
          <cell r="BA135" t="str">
            <v>KR</v>
          </cell>
          <cell r="BB135">
            <v>1599289</v>
          </cell>
          <cell r="BC135" t="str">
            <v>MV_COMM_USER</v>
          </cell>
          <cell r="BE135" t="str">
            <v>STORAGE, 2018-05(MAY)</v>
          </cell>
          <cell r="BF135">
            <v>20180815</v>
          </cell>
          <cell r="BG135" t="str">
            <v>S</v>
          </cell>
          <cell r="BH135">
            <v>308079</v>
          </cell>
          <cell r="BI135" t="str">
            <v>STATE OF HAWAII</v>
          </cell>
          <cell r="BR135">
            <v>0</v>
          </cell>
          <cell r="CI135">
            <v>1900063358</v>
          </cell>
          <cell r="CJ135">
            <v>2007</v>
          </cell>
          <cell r="CO135" t="str">
            <v>ZP</v>
          </cell>
          <cell r="CP135">
            <v>2000056831</v>
          </cell>
          <cell r="CQ135">
            <v>43328</v>
          </cell>
          <cell r="CR135">
            <v>456601</v>
          </cell>
          <cell r="CS135">
            <v>-64657.55</v>
          </cell>
        </row>
        <row r="136">
          <cell r="C136">
            <v>1900063468</v>
          </cell>
          <cell r="D136">
            <v>2018</v>
          </cell>
          <cell r="E136">
            <v>8</v>
          </cell>
          <cell r="F136">
            <v>43327</v>
          </cell>
          <cell r="G136">
            <v>43259</v>
          </cell>
          <cell r="I136">
            <v>0</v>
          </cell>
          <cell r="J136">
            <v>2</v>
          </cell>
          <cell r="K136">
            <v>701000</v>
          </cell>
          <cell r="L136" t="str">
            <v>Real Property Rent Expense</v>
          </cell>
          <cell r="N136" t="str">
            <v>S</v>
          </cell>
          <cell r="O136">
            <v>8194</v>
          </cell>
          <cell r="P136">
            <v>8194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 t="str">
            <v>I0</v>
          </cell>
          <cell r="AI136">
            <v>12851</v>
          </cell>
          <cell r="AJ136">
            <v>2001</v>
          </cell>
          <cell r="AK136">
            <v>20289</v>
          </cell>
          <cell r="AO136">
            <v>0</v>
          </cell>
          <cell r="AZ136">
            <v>20289</v>
          </cell>
          <cell r="BA136" t="str">
            <v>KR</v>
          </cell>
          <cell r="BB136">
            <v>1599288</v>
          </cell>
          <cell r="BC136" t="str">
            <v>MV_COMM_USER</v>
          </cell>
          <cell r="BE136" t="str">
            <v>STORAGE, 2018-05(MAY)</v>
          </cell>
          <cell r="BF136">
            <v>20180815</v>
          </cell>
          <cell r="BG136" t="str">
            <v>S</v>
          </cell>
          <cell r="BH136">
            <v>308079</v>
          </cell>
          <cell r="BI136" t="str">
            <v>STATE OF HAWAII</v>
          </cell>
          <cell r="BR136">
            <v>0</v>
          </cell>
          <cell r="CI136">
            <v>1900063468</v>
          </cell>
          <cell r="CJ136">
            <v>2007</v>
          </cell>
          <cell r="CO136" t="str">
            <v>ZP</v>
          </cell>
          <cell r="CP136">
            <v>2000056831</v>
          </cell>
          <cell r="CQ136">
            <v>43328</v>
          </cell>
          <cell r="CR136">
            <v>456601</v>
          </cell>
          <cell r="CS136">
            <v>-64657.55</v>
          </cell>
        </row>
        <row r="137">
          <cell r="C137">
            <v>1900063719</v>
          </cell>
          <cell r="D137">
            <v>2018</v>
          </cell>
          <cell r="E137">
            <v>7</v>
          </cell>
          <cell r="F137">
            <v>43294</v>
          </cell>
          <cell r="G137">
            <v>43282</v>
          </cell>
          <cell r="I137">
            <v>0</v>
          </cell>
          <cell r="J137">
            <v>2</v>
          </cell>
          <cell r="K137">
            <v>701000</v>
          </cell>
          <cell r="L137" t="str">
            <v>Real Property Rent Expense</v>
          </cell>
          <cell r="N137" t="str">
            <v>S</v>
          </cell>
          <cell r="O137">
            <v>3817.2</v>
          </cell>
          <cell r="P137">
            <v>19714</v>
          </cell>
          <cell r="Q137">
            <v>0</v>
          </cell>
          <cell r="R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 t="str">
            <v>I0</v>
          </cell>
          <cell r="AI137">
            <v>12851</v>
          </cell>
          <cell r="AJ137">
            <v>2001</v>
          </cell>
          <cell r="AK137">
            <v>20288</v>
          </cell>
          <cell r="AO137">
            <v>0</v>
          </cell>
          <cell r="AZ137">
            <v>20288</v>
          </cell>
          <cell r="BA137" t="str">
            <v>KR</v>
          </cell>
          <cell r="BB137">
            <v>1602425</v>
          </cell>
          <cell r="BC137" t="str">
            <v>JLIU</v>
          </cell>
          <cell r="BE137" t="str">
            <v>*CONTRACT H-99-2131, 07/01/18</v>
          </cell>
          <cell r="BF137">
            <v>20180713</v>
          </cell>
          <cell r="BG137" t="str">
            <v>S</v>
          </cell>
          <cell r="BH137">
            <v>308079</v>
          </cell>
          <cell r="BI137" t="str">
            <v>STATE OF HAWAII</v>
          </cell>
          <cell r="BR137">
            <v>0</v>
          </cell>
          <cell r="CI137">
            <v>1900063719</v>
          </cell>
          <cell r="CJ137">
            <v>2007</v>
          </cell>
          <cell r="CO137" t="str">
            <v>ZP</v>
          </cell>
          <cell r="CP137">
            <v>2000056303</v>
          </cell>
          <cell r="CQ137">
            <v>43294</v>
          </cell>
          <cell r="CR137">
            <v>456074</v>
          </cell>
          <cell r="CS137">
            <v>-172629</v>
          </cell>
        </row>
        <row r="138">
          <cell r="C138">
            <v>1900063719</v>
          </cell>
          <cell r="D138">
            <v>2018</v>
          </cell>
          <cell r="E138">
            <v>7</v>
          </cell>
          <cell r="F138">
            <v>43294</v>
          </cell>
          <cell r="G138">
            <v>43282</v>
          </cell>
          <cell r="I138">
            <v>0</v>
          </cell>
          <cell r="J138">
            <v>3</v>
          </cell>
          <cell r="K138">
            <v>701000</v>
          </cell>
          <cell r="L138" t="str">
            <v>Real Property Rent Expense</v>
          </cell>
          <cell r="N138" t="str">
            <v>S</v>
          </cell>
          <cell r="O138">
            <v>12777</v>
          </cell>
          <cell r="P138">
            <v>19714</v>
          </cell>
          <cell r="Q138">
            <v>0</v>
          </cell>
          <cell r="R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 t="str">
            <v>I0</v>
          </cell>
          <cell r="AI138">
            <v>12851</v>
          </cell>
          <cell r="AJ138">
            <v>2001</v>
          </cell>
          <cell r="AK138">
            <v>20289</v>
          </cell>
          <cell r="AO138">
            <v>0</v>
          </cell>
          <cell r="AZ138">
            <v>20289</v>
          </cell>
          <cell r="BA138" t="str">
            <v>KR</v>
          </cell>
          <cell r="BB138">
            <v>1602425</v>
          </cell>
          <cell r="BC138" t="str">
            <v>JLIU</v>
          </cell>
          <cell r="BE138" t="str">
            <v>*CONTRACT H-99-2131, 07/01/18</v>
          </cell>
          <cell r="BF138">
            <v>20180713</v>
          </cell>
          <cell r="BG138" t="str">
            <v>S</v>
          </cell>
          <cell r="BH138">
            <v>308079</v>
          </cell>
          <cell r="BI138" t="str">
            <v>STATE OF HAWAII</v>
          </cell>
          <cell r="BR138">
            <v>0</v>
          </cell>
          <cell r="CI138">
            <v>1900063719</v>
          </cell>
          <cell r="CJ138">
            <v>2007</v>
          </cell>
          <cell r="CO138" t="str">
            <v>ZP</v>
          </cell>
          <cell r="CP138">
            <v>2000056303</v>
          </cell>
          <cell r="CQ138">
            <v>43294</v>
          </cell>
          <cell r="CR138">
            <v>456074</v>
          </cell>
          <cell r="CS138">
            <v>-172629</v>
          </cell>
        </row>
        <row r="139">
          <cell r="C139">
            <v>1900063719</v>
          </cell>
          <cell r="D139">
            <v>2018</v>
          </cell>
          <cell r="E139">
            <v>7</v>
          </cell>
          <cell r="F139">
            <v>43294</v>
          </cell>
          <cell r="G139">
            <v>43282</v>
          </cell>
          <cell r="I139">
            <v>0</v>
          </cell>
          <cell r="J139">
            <v>4</v>
          </cell>
          <cell r="K139">
            <v>701000</v>
          </cell>
          <cell r="L139" t="str">
            <v>Real Property Rent Expense</v>
          </cell>
          <cell r="N139" t="str">
            <v>S</v>
          </cell>
          <cell r="O139">
            <v>1064</v>
          </cell>
          <cell r="P139">
            <v>19714</v>
          </cell>
          <cell r="Q139">
            <v>0</v>
          </cell>
          <cell r="R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 t="str">
            <v>I0</v>
          </cell>
          <cell r="AI139">
            <v>12851</v>
          </cell>
          <cell r="AJ139">
            <v>2001</v>
          </cell>
          <cell r="AK139">
            <v>20649</v>
          </cell>
          <cell r="AO139">
            <v>0</v>
          </cell>
          <cell r="AZ139">
            <v>20649</v>
          </cell>
          <cell r="BA139" t="str">
            <v>KR</v>
          </cell>
          <cell r="BB139">
            <v>1602425</v>
          </cell>
          <cell r="BC139" t="str">
            <v>JLIU</v>
          </cell>
          <cell r="BE139" t="str">
            <v>*CONTRACT H-99-2131, 07/01/18</v>
          </cell>
          <cell r="BF139">
            <v>20180713</v>
          </cell>
          <cell r="BG139" t="str">
            <v>S</v>
          </cell>
          <cell r="BH139">
            <v>308079</v>
          </cell>
          <cell r="BI139" t="str">
            <v>STATE OF HAWAII</v>
          </cell>
          <cell r="BR139">
            <v>0</v>
          </cell>
          <cell r="CI139">
            <v>1900063719</v>
          </cell>
          <cell r="CJ139">
            <v>2007</v>
          </cell>
          <cell r="CO139" t="str">
            <v>ZP</v>
          </cell>
          <cell r="CP139">
            <v>2000056303</v>
          </cell>
          <cell r="CQ139">
            <v>43294</v>
          </cell>
          <cell r="CR139">
            <v>456074</v>
          </cell>
          <cell r="CS139">
            <v>-172629</v>
          </cell>
        </row>
        <row r="140">
          <cell r="C140">
            <v>1900063719</v>
          </cell>
          <cell r="D140">
            <v>2018</v>
          </cell>
          <cell r="E140">
            <v>7</v>
          </cell>
          <cell r="F140">
            <v>43294</v>
          </cell>
          <cell r="G140">
            <v>43282</v>
          </cell>
          <cell r="I140">
            <v>0</v>
          </cell>
          <cell r="J140">
            <v>5</v>
          </cell>
          <cell r="K140">
            <v>701000</v>
          </cell>
          <cell r="L140" t="str">
            <v>Real Property Rent Expense</v>
          </cell>
          <cell r="N140" t="str">
            <v>S</v>
          </cell>
          <cell r="O140">
            <v>2055.8000000000002</v>
          </cell>
          <cell r="P140">
            <v>19714</v>
          </cell>
          <cell r="Q140">
            <v>0</v>
          </cell>
          <cell r="R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 t="str">
            <v>I0</v>
          </cell>
          <cell r="AI140">
            <v>12851</v>
          </cell>
          <cell r="AJ140">
            <v>2001</v>
          </cell>
          <cell r="AK140">
            <v>20663</v>
          </cell>
          <cell r="AO140">
            <v>0</v>
          </cell>
          <cell r="AZ140">
            <v>20663</v>
          </cell>
          <cell r="BA140" t="str">
            <v>KR</v>
          </cell>
          <cell r="BB140">
            <v>1602425</v>
          </cell>
          <cell r="BC140" t="str">
            <v>JLIU</v>
          </cell>
          <cell r="BE140" t="str">
            <v>*CONTRACT H-99-2131, 07/01/18</v>
          </cell>
          <cell r="BF140">
            <v>20180713</v>
          </cell>
          <cell r="BG140" t="str">
            <v>S</v>
          </cell>
          <cell r="BH140">
            <v>308079</v>
          </cell>
          <cell r="BI140" t="str">
            <v>STATE OF HAWAII</v>
          </cell>
          <cell r="BR140">
            <v>0</v>
          </cell>
          <cell r="CI140">
            <v>1900063719</v>
          </cell>
          <cell r="CJ140">
            <v>2007</v>
          </cell>
          <cell r="CO140" t="str">
            <v>ZP</v>
          </cell>
          <cell r="CP140">
            <v>2000056303</v>
          </cell>
          <cell r="CQ140">
            <v>43294</v>
          </cell>
          <cell r="CR140">
            <v>456074</v>
          </cell>
          <cell r="CS140">
            <v>-172629</v>
          </cell>
        </row>
        <row r="141">
          <cell r="C141">
            <v>1900064015</v>
          </cell>
          <cell r="D141">
            <v>2018</v>
          </cell>
          <cell r="E141">
            <v>10</v>
          </cell>
          <cell r="F141">
            <v>43403</v>
          </cell>
          <cell r="G141">
            <v>43283</v>
          </cell>
          <cell r="I141">
            <v>0</v>
          </cell>
          <cell r="J141">
            <v>2</v>
          </cell>
          <cell r="K141">
            <v>701000</v>
          </cell>
          <cell r="L141" t="str">
            <v>Real Property Rent Expense</v>
          </cell>
          <cell r="N141" t="str">
            <v>S</v>
          </cell>
          <cell r="O141">
            <v>11647.35</v>
          </cell>
          <cell r="P141">
            <v>11647.35</v>
          </cell>
          <cell r="Q141">
            <v>0</v>
          </cell>
          <cell r="R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 t="str">
            <v>I0</v>
          </cell>
          <cell r="AI141">
            <v>15426</v>
          </cell>
          <cell r="AJ141">
            <v>2001</v>
          </cell>
          <cell r="AK141">
            <v>20335</v>
          </cell>
          <cell r="AO141">
            <v>0</v>
          </cell>
          <cell r="AZ141">
            <v>20335</v>
          </cell>
          <cell r="BA141" t="str">
            <v>KR</v>
          </cell>
          <cell r="BB141">
            <v>1601953</v>
          </cell>
          <cell r="BC141" t="str">
            <v>MV_COMM_USER</v>
          </cell>
          <cell r="BE141" t="str">
            <v>STORAGE, KAHULUI, 2018-01(JAN) - 2018-05(MAY) Secu</v>
          </cell>
          <cell r="BG141" t="str">
            <v>S</v>
          </cell>
          <cell r="BH141">
            <v>308079</v>
          </cell>
          <cell r="BI141" t="str">
            <v>STATE OF HAWAII</v>
          </cell>
          <cell r="BR141">
            <v>0</v>
          </cell>
          <cell r="CI141">
            <v>1900064015</v>
          </cell>
          <cell r="CJ141">
            <v>2007</v>
          </cell>
          <cell r="CO141" t="str">
            <v>ZP</v>
          </cell>
          <cell r="CP141">
            <v>2000058008</v>
          </cell>
          <cell r="CQ141">
            <v>43405</v>
          </cell>
          <cell r="CR141">
            <v>457763</v>
          </cell>
          <cell r="CS141">
            <v>-47738.48</v>
          </cell>
        </row>
        <row r="142">
          <cell r="C142">
            <v>1900064026</v>
          </cell>
          <cell r="D142">
            <v>2018</v>
          </cell>
          <cell r="E142">
            <v>10</v>
          </cell>
          <cell r="F142">
            <v>43402</v>
          </cell>
          <cell r="G142">
            <v>43291</v>
          </cell>
          <cell r="I142">
            <v>0</v>
          </cell>
          <cell r="J142">
            <v>2</v>
          </cell>
          <cell r="K142">
            <v>701000</v>
          </cell>
          <cell r="L142" t="str">
            <v>Real Property Rent Expense</v>
          </cell>
          <cell r="N142" t="str">
            <v>S</v>
          </cell>
          <cell r="O142">
            <v>18860.8</v>
          </cell>
          <cell r="P142">
            <v>18860.8</v>
          </cell>
          <cell r="Q142">
            <v>0</v>
          </cell>
          <cell r="R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 t="str">
            <v>I0</v>
          </cell>
          <cell r="AI142">
            <v>15426</v>
          </cell>
          <cell r="AJ142">
            <v>2001</v>
          </cell>
          <cell r="AK142">
            <v>20335</v>
          </cell>
          <cell r="AO142">
            <v>0</v>
          </cell>
          <cell r="AZ142">
            <v>20335</v>
          </cell>
          <cell r="BA142" t="str">
            <v>KR</v>
          </cell>
          <cell r="BB142">
            <v>1602884</v>
          </cell>
          <cell r="BC142" t="str">
            <v>MV_COMM_USER</v>
          </cell>
          <cell r="BE142" t="str">
            <v>*STORAGE, KAHULUI, 2017-12(DEC) - 2018-04(APR)</v>
          </cell>
          <cell r="BF142">
            <v>20181029</v>
          </cell>
          <cell r="BG142" t="str">
            <v>S</v>
          </cell>
          <cell r="BH142">
            <v>308079</v>
          </cell>
          <cell r="BI142" t="str">
            <v>STATE OF HAWAII</v>
          </cell>
          <cell r="BR142">
            <v>0</v>
          </cell>
          <cell r="CI142">
            <v>1900064026</v>
          </cell>
          <cell r="CJ142">
            <v>2007</v>
          </cell>
          <cell r="CO142" t="str">
            <v>ZP</v>
          </cell>
          <cell r="CP142">
            <v>2000058008</v>
          </cell>
          <cell r="CQ142">
            <v>43405</v>
          </cell>
          <cell r="CR142">
            <v>457763</v>
          </cell>
          <cell r="CS142">
            <v>-47738.48</v>
          </cell>
        </row>
        <row r="143">
          <cell r="C143">
            <v>1900064027</v>
          </cell>
          <cell r="D143">
            <v>2018</v>
          </cell>
          <cell r="E143">
            <v>8</v>
          </cell>
          <cell r="F143">
            <v>43327</v>
          </cell>
          <cell r="G143">
            <v>43291</v>
          </cell>
          <cell r="I143">
            <v>0</v>
          </cell>
          <cell r="J143">
            <v>2</v>
          </cell>
          <cell r="K143">
            <v>701000</v>
          </cell>
          <cell r="L143" t="str">
            <v>Real Property Rent Expense</v>
          </cell>
          <cell r="N143" t="str">
            <v>S</v>
          </cell>
          <cell r="O143">
            <v>8194</v>
          </cell>
          <cell r="P143">
            <v>8194</v>
          </cell>
          <cell r="Q143">
            <v>0</v>
          </cell>
          <cell r="R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 t="str">
            <v>I0</v>
          </cell>
          <cell r="AI143">
            <v>12851</v>
          </cell>
          <cell r="AJ143">
            <v>2001</v>
          </cell>
          <cell r="AK143">
            <v>20289</v>
          </cell>
          <cell r="AO143">
            <v>0</v>
          </cell>
          <cell r="AZ143">
            <v>20289</v>
          </cell>
          <cell r="BA143" t="str">
            <v>KR</v>
          </cell>
          <cell r="BB143">
            <v>1602911</v>
          </cell>
          <cell r="BC143" t="str">
            <v>MV_COMM_USER</v>
          </cell>
          <cell r="BE143" t="str">
            <v>*STORAGE, 2018-06(JUN)</v>
          </cell>
          <cell r="BF143">
            <v>20180815</v>
          </cell>
          <cell r="BG143" t="str">
            <v>S</v>
          </cell>
          <cell r="BH143">
            <v>308079</v>
          </cell>
          <cell r="BI143" t="str">
            <v>STATE OF HAWAII</v>
          </cell>
          <cell r="BR143">
            <v>0</v>
          </cell>
          <cell r="CI143">
            <v>1900064027</v>
          </cell>
          <cell r="CJ143">
            <v>2007</v>
          </cell>
          <cell r="CO143" t="str">
            <v>ZP</v>
          </cell>
          <cell r="CP143">
            <v>2000056831</v>
          </cell>
          <cell r="CQ143">
            <v>43328</v>
          </cell>
          <cell r="CR143">
            <v>456601</v>
          </cell>
          <cell r="CS143">
            <v>-64657.55</v>
          </cell>
        </row>
        <row r="144">
          <cell r="C144">
            <v>1900064028</v>
          </cell>
          <cell r="D144">
            <v>2018</v>
          </cell>
          <cell r="E144">
            <v>8</v>
          </cell>
          <cell r="F144">
            <v>43327</v>
          </cell>
          <cell r="G144">
            <v>43291</v>
          </cell>
          <cell r="I144">
            <v>0</v>
          </cell>
          <cell r="J144">
            <v>2</v>
          </cell>
          <cell r="K144">
            <v>701000</v>
          </cell>
          <cell r="L144" t="str">
            <v>Real Property Rent Expense</v>
          </cell>
          <cell r="N144" t="str">
            <v>S</v>
          </cell>
          <cell r="O144">
            <v>21641.07</v>
          </cell>
          <cell r="P144">
            <v>21641.07</v>
          </cell>
          <cell r="Q144">
            <v>0</v>
          </cell>
          <cell r="R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 t="str">
            <v>I0</v>
          </cell>
          <cell r="AI144">
            <v>12851</v>
          </cell>
          <cell r="AJ144">
            <v>2001</v>
          </cell>
          <cell r="AK144">
            <v>20289</v>
          </cell>
          <cell r="AO144">
            <v>0</v>
          </cell>
          <cell r="AZ144">
            <v>20289</v>
          </cell>
          <cell r="BA144" t="str">
            <v>KR</v>
          </cell>
          <cell r="BB144">
            <v>1602912</v>
          </cell>
          <cell r="BC144" t="str">
            <v>MV_COMM_USER</v>
          </cell>
          <cell r="BE144" t="str">
            <v>STORAGE,PIER 39, 2018-06(JUN)</v>
          </cell>
          <cell r="BF144">
            <v>20180815</v>
          </cell>
          <cell r="BG144" t="str">
            <v>S</v>
          </cell>
          <cell r="BH144">
            <v>308079</v>
          </cell>
          <cell r="BI144" t="str">
            <v>STATE OF HAWAII</v>
          </cell>
          <cell r="BR144">
            <v>0</v>
          </cell>
          <cell r="CI144">
            <v>1900064028</v>
          </cell>
          <cell r="CJ144">
            <v>2007</v>
          </cell>
          <cell r="CO144" t="str">
            <v>ZP</v>
          </cell>
          <cell r="CP144">
            <v>2000056831</v>
          </cell>
          <cell r="CQ144">
            <v>43328</v>
          </cell>
          <cell r="CR144">
            <v>456601</v>
          </cell>
          <cell r="CS144">
            <v>-64657.55</v>
          </cell>
        </row>
        <row r="145">
          <cell r="C145">
            <v>1900064076</v>
          </cell>
          <cell r="D145">
            <v>2018</v>
          </cell>
          <cell r="E145">
            <v>8</v>
          </cell>
          <cell r="F145">
            <v>43333</v>
          </cell>
          <cell r="G145">
            <v>43282</v>
          </cell>
          <cell r="I145">
            <v>0</v>
          </cell>
          <cell r="J145">
            <v>2</v>
          </cell>
          <cell r="K145">
            <v>701000</v>
          </cell>
          <cell r="L145" t="str">
            <v>Real Property Rent Expense</v>
          </cell>
          <cell r="N145" t="str">
            <v>S</v>
          </cell>
          <cell r="O145">
            <v>139.83000000000001</v>
          </cell>
          <cell r="P145">
            <v>10036.950000000001</v>
          </cell>
          <cell r="Q145">
            <v>0</v>
          </cell>
          <cell r="R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 t="str">
            <v>I0</v>
          </cell>
          <cell r="AI145">
            <v>12851</v>
          </cell>
          <cell r="AJ145">
            <v>2001</v>
          </cell>
          <cell r="AK145">
            <v>20324</v>
          </cell>
          <cell r="AO145">
            <v>0</v>
          </cell>
          <cell r="AZ145">
            <v>20324</v>
          </cell>
          <cell r="BA145" t="str">
            <v>KR</v>
          </cell>
          <cell r="BB145">
            <v>1602568</v>
          </cell>
          <cell r="BC145" t="str">
            <v>MV_COMM_USER</v>
          </cell>
          <cell r="BE145" t="str">
            <v>*PARKING, PIER 20, PIER 39, PIER 23, 07/01/18</v>
          </cell>
          <cell r="BF145">
            <v>20180821</v>
          </cell>
          <cell r="BG145" t="str">
            <v>S</v>
          </cell>
          <cell r="BH145">
            <v>308079</v>
          </cell>
          <cell r="BI145" t="str">
            <v>STATE OF HAWAII</v>
          </cell>
          <cell r="BR145">
            <v>0</v>
          </cell>
          <cell r="CI145">
            <v>1900064076</v>
          </cell>
          <cell r="CJ145">
            <v>2007</v>
          </cell>
          <cell r="CO145" t="str">
            <v>ZP</v>
          </cell>
          <cell r="CP145">
            <v>2000056932</v>
          </cell>
          <cell r="CQ145">
            <v>43335</v>
          </cell>
          <cell r="CR145">
            <v>456702</v>
          </cell>
          <cell r="CS145">
            <v>-56667.53</v>
          </cell>
        </row>
        <row r="146">
          <cell r="C146">
            <v>1900064076</v>
          </cell>
          <cell r="D146">
            <v>2018</v>
          </cell>
          <cell r="E146">
            <v>8</v>
          </cell>
          <cell r="F146">
            <v>43333</v>
          </cell>
          <cell r="G146">
            <v>43282</v>
          </cell>
          <cell r="I146">
            <v>0</v>
          </cell>
          <cell r="J146">
            <v>3</v>
          </cell>
          <cell r="K146">
            <v>701000</v>
          </cell>
          <cell r="L146" t="str">
            <v>Real Property Rent Expense</v>
          </cell>
          <cell r="N146" t="str">
            <v>S</v>
          </cell>
          <cell r="O146">
            <v>233.05</v>
          </cell>
          <cell r="P146">
            <v>10036.950000000001</v>
          </cell>
          <cell r="Q146">
            <v>0</v>
          </cell>
          <cell r="R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 t="str">
            <v>I0</v>
          </cell>
          <cell r="AI146">
            <v>12851</v>
          </cell>
          <cell r="AJ146">
            <v>2001</v>
          </cell>
          <cell r="AK146">
            <v>20824</v>
          </cell>
          <cell r="AO146">
            <v>0</v>
          </cell>
          <cell r="AZ146">
            <v>20824</v>
          </cell>
          <cell r="BA146" t="str">
            <v>KR</v>
          </cell>
          <cell r="BB146">
            <v>1602568</v>
          </cell>
          <cell r="BC146" t="str">
            <v>MV_COMM_USER</v>
          </cell>
          <cell r="BE146" t="str">
            <v>*PARKING, PIER 20, PIER 39, PIER 23, 07/01/18</v>
          </cell>
          <cell r="BF146">
            <v>20180821</v>
          </cell>
          <cell r="BG146" t="str">
            <v>S</v>
          </cell>
          <cell r="BH146">
            <v>308079</v>
          </cell>
          <cell r="BI146" t="str">
            <v>STATE OF HAWAII</v>
          </cell>
          <cell r="BR146">
            <v>0</v>
          </cell>
          <cell r="CI146">
            <v>1900064076</v>
          </cell>
          <cell r="CJ146">
            <v>2007</v>
          </cell>
          <cell r="CO146" t="str">
            <v>ZP</v>
          </cell>
          <cell r="CP146">
            <v>2000056932</v>
          </cell>
          <cell r="CQ146">
            <v>43335</v>
          </cell>
          <cell r="CR146">
            <v>456702</v>
          </cell>
          <cell r="CS146">
            <v>-56667.53</v>
          </cell>
        </row>
        <row r="147">
          <cell r="C147">
            <v>1900064076</v>
          </cell>
          <cell r="D147">
            <v>2018</v>
          </cell>
          <cell r="E147">
            <v>8</v>
          </cell>
          <cell r="F147">
            <v>43333</v>
          </cell>
          <cell r="G147">
            <v>43282</v>
          </cell>
          <cell r="I147">
            <v>0</v>
          </cell>
          <cell r="J147">
            <v>4</v>
          </cell>
          <cell r="K147">
            <v>701000</v>
          </cell>
          <cell r="L147" t="str">
            <v>Real Property Rent Expense</v>
          </cell>
          <cell r="N147" t="str">
            <v>S</v>
          </cell>
          <cell r="O147">
            <v>233.05</v>
          </cell>
          <cell r="P147">
            <v>10036.950000000001</v>
          </cell>
          <cell r="Q147">
            <v>0</v>
          </cell>
          <cell r="R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 t="str">
            <v>I0</v>
          </cell>
          <cell r="AI147">
            <v>12851</v>
          </cell>
          <cell r="AJ147">
            <v>2001</v>
          </cell>
          <cell r="AK147">
            <v>20823</v>
          </cell>
          <cell r="AO147">
            <v>0</v>
          </cell>
          <cell r="AZ147">
            <v>20823</v>
          </cell>
          <cell r="BA147" t="str">
            <v>KR</v>
          </cell>
          <cell r="BB147">
            <v>1602568</v>
          </cell>
          <cell r="BC147" t="str">
            <v>MV_COMM_USER</v>
          </cell>
          <cell r="BE147" t="str">
            <v>*PARKING, PIER 20, PIER 39, PIER 23, 07/01/18</v>
          </cell>
          <cell r="BF147">
            <v>20180821</v>
          </cell>
          <cell r="BG147" t="str">
            <v>S</v>
          </cell>
          <cell r="BH147">
            <v>308079</v>
          </cell>
          <cell r="BI147" t="str">
            <v>STATE OF HAWAII</v>
          </cell>
          <cell r="BR147">
            <v>0</v>
          </cell>
          <cell r="CI147">
            <v>1900064076</v>
          </cell>
          <cell r="CJ147">
            <v>2007</v>
          </cell>
          <cell r="CO147" t="str">
            <v>ZP</v>
          </cell>
          <cell r="CP147">
            <v>2000056932</v>
          </cell>
          <cell r="CQ147">
            <v>43335</v>
          </cell>
          <cell r="CR147">
            <v>456702</v>
          </cell>
          <cell r="CS147">
            <v>-56667.53</v>
          </cell>
        </row>
        <row r="148">
          <cell r="C148">
            <v>1900064076</v>
          </cell>
          <cell r="D148">
            <v>2018</v>
          </cell>
          <cell r="E148">
            <v>8</v>
          </cell>
          <cell r="F148">
            <v>43333</v>
          </cell>
          <cell r="G148">
            <v>43282</v>
          </cell>
          <cell r="I148">
            <v>0</v>
          </cell>
          <cell r="J148">
            <v>5</v>
          </cell>
          <cell r="K148">
            <v>701000</v>
          </cell>
          <cell r="L148" t="str">
            <v>Real Property Rent Expense</v>
          </cell>
          <cell r="N148" t="str">
            <v>S</v>
          </cell>
          <cell r="O148">
            <v>279.61</v>
          </cell>
          <cell r="P148">
            <v>10036.950000000001</v>
          </cell>
          <cell r="Q148">
            <v>0</v>
          </cell>
          <cell r="R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 t="str">
            <v>I0</v>
          </cell>
          <cell r="AI148">
            <v>12851</v>
          </cell>
          <cell r="AJ148">
            <v>2001</v>
          </cell>
          <cell r="AK148">
            <v>20325</v>
          </cell>
          <cell r="AO148">
            <v>0</v>
          </cell>
          <cell r="AZ148">
            <v>20325</v>
          </cell>
          <cell r="BA148" t="str">
            <v>KR</v>
          </cell>
          <cell r="BB148">
            <v>1602568</v>
          </cell>
          <cell r="BC148" t="str">
            <v>MV_COMM_USER</v>
          </cell>
          <cell r="BE148" t="str">
            <v>*PARKING, PIER 20, PIER 39, PIER 23, 07/01/18</v>
          </cell>
          <cell r="BF148">
            <v>20180821</v>
          </cell>
          <cell r="BG148" t="str">
            <v>S</v>
          </cell>
          <cell r="BH148">
            <v>308079</v>
          </cell>
          <cell r="BI148" t="str">
            <v>STATE OF HAWAII</v>
          </cell>
          <cell r="BR148">
            <v>0</v>
          </cell>
          <cell r="CI148">
            <v>1900064076</v>
          </cell>
          <cell r="CJ148">
            <v>2007</v>
          </cell>
          <cell r="CO148" t="str">
            <v>ZP</v>
          </cell>
          <cell r="CP148">
            <v>2000056932</v>
          </cell>
          <cell r="CQ148">
            <v>43335</v>
          </cell>
          <cell r="CR148">
            <v>456702</v>
          </cell>
          <cell r="CS148">
            <v>-56667.53</v>
          </cell>
        </row>
        <row r="149">
          <cell r="C149">
            <v>1900064076</v>
          </cell>
          <cell r="D149">
            <v>2018</v>
          </cell>
          <cell r="E149">
            <v>8</v>
          </cell>
          <cell r="F149">
            <v>43333</v>
          </cell>
          <cell r="G149">
            <v>43282</v>
          </cell>
          <cell r="I149">
            <v>0</v>
          </cell>
          <cell r="J149">
            <v>6</v>
          </cell>
          <cell r="K149">
            <v>701000</v>
          </cell>
          <cell r="L149" t="str">
            <v>Real Property Rent Expense</v>
          </cell>
          <cell r="N149" t="str">
            <v>S</v>
          </cell>
          <cell r="O149">
            <v>233.03</v>
          </cell>
          <cell r="P149">
            <v>10036.950000000001</v>
          </cell>
          <cell r="Q149">
            <v>0</v>
          </cell>
          <cell r="R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 t="str">
            <v>I0</v>
          </cell>
          <cell r="AI149">
            <v>12851</v>
          </cell>
          <cell r="AJ149">
            <v>2001</v>
          </cell>
          <cell r="AK149">
            <v>20649</v>
          </cell>
          <cell r="AO149">
            <v>0</v>
          </cell>
          <cell r="AZ149">
            <v>20649</v>
          </cell>
          <cell r="BA149" t="str">
            <v>KR</v>
          </cell>
          <cell r="BB149">
            <v>1602568</v>
          </cell>
          <cell r="BC149" t="str">
            <v>MV_COMM_USER</v>
          </cell>
          <cell r="BE149" t="str">
            <v>*PARKING, PIER 20, PIER 39, PIER 23, 07/01/18</v>
          </cell>
          <cell r="BF149">
            <v>20180821</v>
          </cell>
          <cell r="BG149" t="str">
            <v>S</v>
          </cell>
          <cell r="BH149">
            <v>308079</v>
          </cell>
          <cell r="BI149" t="str">
            <v>STATE OF HAWAII</v>
          </cell>
          <cell r="BR149">
            <v>0</v>
          </cell>
          <cell r="CI149">
            <v>1900064076</v>
          </cell>
          <cell r="CJ149">
            <v>2007</v>
          </cell>
          <cell r="CO149" t="str">
            <v>ZP</v>
          </cell>
          <cell r="CP149">
            <v>2000056932</v>
          </cell>
          <cell r="CQ149">
            <v>43335</v>
          </cell>
          <cell r="CR149">
            <v>456702</v>
          </cell>
          <cell r="CS149">
            <v>-56667.53</v>
          </cell>
        </row>
        <row r="150">
          <cell r="C150">
            <v>1900064076</v>
          </cell>
          <cell r="D150">
            <v>2018</v>
          </cell>
          <cell r="E150">
            <v>8</v>
          </cell>
          <cell r="F150">
            <v>43333</v>
          </cell>
          <cell r="G150">
            <v>43282</v>
          </cell>
          <cell r="I150">
            <v>0</v>
          </cell>
          <cell r="J150">
            <v>7</v>
          </cell>
          <cell r="K150">
            <v>701000</v>
          </cell>
          <cell r="L150" t="str">
            <v>Real Property Rent Expense</v>
          </cell>
          <cell r="N150" t="str">
            <v>S</v>
          </cell>
          <cell r="O150">
            <v>46.61</v>
          </cell>
          <cell r="P150">
            <v>10036.950000000001</v>
          </cell>
          <cell r="Q150">
            <v>0</v>
          </cell>
          <cell r="R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 t="str">
            <v>I0</v>
          </cell>
          <cell r="AI150">
            <v>12851</v>
          </cell>
          <cell r="AJ150">
            <v>2001</v>
          </cell>
          <cell r="AK150">
            <v>20876</v>
          </cell>
          <cell r="AO150">
            <v>0</v>
          </cell>
          <cell r="AZ150">
            <v>20876</v>
          </cell>
          <cell r="BA150" t="str">
            <v>KR</v>
          </cell>
          <cell r="BB150">
            <v>1602568</v>
          </cell>
          <cell r="BC150" t="str">
            <v>MV_COMM_USER</v>
          </cell>
          <cell r="BE150" t="str">
            <v>*PARKING, PIER 20, PIER 39, PIER 23, 07/01/18</v>
          </cell>
          <cell r="BF150">
            <v>20180821</v>
          </cell>
          <cell r="BG150" t="str">
            <v>S</v>
          </cell>
          <cell r="BH150">
            <v>308079</v>
          </cell>
          <cell r="BI150" t="str">
            <v>STATE OF HAWAII</v>
          </cell>
          <cell r="BR150">
            <v>0</v>
          </cell>
          <cell r="CI150">
            <v>1900064076</v>
          </cell>
          <cell r="CJ150">
            <v>2007</v>
          </cell>
          <cell r="CO150" t="str">
            <v>ZP</v>
          </cell>
          <cell r="CP150">
            <v>2000056932</v>
          </cell>
          <cell r="CQ150">
            <v>43335</v>
          </cell>
          <cell r="CR150">
            <v>456702</v>
          </cell>
          <cell r="CS150">
            <v>-56667.53</v>
          </cell>
        </row>
        <row r="151">
          <cell r="C151">
            <v>1900064076</v>
          </cell>
          <cell r="D151">
            <v>2018</v>
          </cell>
          <cell r="E151">
            <v>8</v>
          </cell>
          <cell r="F151">
            <v>43333</v>
          </cell>
          <cell r="G151">
            <v>43282</v>
          </cell>
          <cell r="I151">
            <v>0</v>
          </cell>
          <cell r="J151">
            <v>8</v>
          </cell>
          <cell r="K151">
            <v>701000</v>
          </cell>
          <cell r="L151" t="str">
            <v>Real Property Rent Expense</v>
          </cell>
          <cell r="N151" t="str">
            <v>S</v>
          </cell>
          <cell r="O151">
            <v>93.2</v>
          </cell>
          <cell r="P151">
            <v>10036.950000000001</v>
          </cell>
          <cell r="Q151">
            <v>0</v>
          </cell>
          <cell r="R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 t="str">
            <v>I0</v>
          </cell>
          <cell r="AI151">
            <v>12851</v>
          </cell>
          <cell r="AJ151">
            <v>2001</v>
          </cell>
          <cell r="AK151">
            <v>20320</v>
          </cell>
          <cell r="AO151">
            <v>0</v>
          </cell>
          <cell r="AZ151">
            <v>20320</v>
          </cell>
          <cell r="BA151" t="str">
            <v>KR</v>
          </cell>
          <cell r="BB151">
            <v>1602568</v>
          </cell>
          <cell r="BC151" t="str">
            <v>MV_COMM_USER</v>
          </cell>
          <cell r="BE151" t="str">
            <v>*PARKING, PIER 20, PIER 39, PIER 23, 07/01/18</v>
          </cell>
          <cell r="BF151">
            <v>20180821</v>
          </cell>
          <cell r="BG151" t="str">
            <v>S</v>
          </cell>
          <cell r="BH151">
            <v>308079</v>
          </cell>
          <cell r="BI151" t="str">
            <v>STATE OF HAWAII</v>
          </cell>
          <cell r="BR151">
            <v>0</v>
          </cell>
          <cell r="CI151">
            <v>1900064076</v>
          </cell>
          <cell r="CJ151">
            <v>2007</v>
          </cell>
          <cell r="CO151" t="str">
            <v>ZP</v>
          </cell>
          <cell r="CP151">
            <v>2000056932</v>
          </cell>
          <cell r="CQ151">
            <v>43335</v>
          </cell>
          <cell r="CR151">
            <v>456702</v>
          </cell>
          <cell r="CS151">
            <v>-56667.53</v>
          </cell>
        </row>
        <row r="152">
          <cell r="C152">
            <v>1900064076</v>
          </cell>
          <cell r="D152">
            <v>2018</v>
          </cell>
          <cell r="E152">
            <v>8</v>
          </cell>
          <cell r="F152">
            <v>43333</v>
          </cell>
          <cell r="G152">
            <v>43282</v>
          </cell>
          <cell r="I152">
            <v>0</v>
          </cell>
          <cell r="J152">
            <v>9</v>
          </cell>
          <cell r="K152">
            <v>701000</v>
          </cell>
          <cell r="L152" t="str">
            <v>Real Property Rent Expense</v>
          </cell>
          <cell r="N152" t="str">
            <v>S</v>
          </cell>
          <cell r="O152">
            <v>559.32000000000005</v>
          </cell>
          <cell r="P152">
            <v>10036.950000000001</v>
          </cell>
          <cell r="Q152">
            <v>0</v>
          </cell>
          <cell r="R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 t="str">
            <v>I0</v>
          </cell>
          <cell r="AI152">
            <v>12851</v>
          </cell>
          <cell r="AJ152">
            <v>2001</v>
          </cell>
          <cell r="AK152">
            <v>20289</v>
          </cell>
          <cell r="AO152">
            <v>0</v>
          </cell>
          <cell r="AZ152">
            <v>20289</v>
          </cell>
          <cell r="BA152" t="str">
            <v>KR</v>
          </cell>
          <cell r="BB152">
            <v>1602568</v>
          </cell>
          <cell r="BC152" t="str">
            <v>MV_COMM_USER</v>
          </cell>
          <cell r="BE152" t="str">
            <v>*PARKING, PIER 20, PIER 39, PIER 23, 07/01/18</v>
          </cell>
          <cell r="BF152">
            <v>20180821</v>
          </cell>
          <cell r="BG152" t="str">
            <v>S</v>
          </cell>
          <cell r="BH152">
            <v>308079</v>
          </cell>
          <cell r="BI152" t="str">
            <v>STATE OF HAWAII</v>
          </cell>
          <cell r="BR152">
            <v>0</v>
          </cell>
          <cell r="CI152">
            <v>1900064076</v>
          </cell>
          <cell r="CJ152">
            <v>2007</v>
          </cell>
          <cell r="CO152" t="str">
            <v>ZP</v>
          </cell>
          <cell r="CP152">
            <v>2000056932</v>
          </cell>
          <cell r="CQ152">
            <v>43335</v>
          </cell>
          <cell r="CR152">
            <v>456702</v>
          </cell>
          <cell r="CS152">
            <v>-56667.53</v>
          </cell>
        </row>
        <row r="153">
          <cell r="C153">
            <v>1900064076</v>
          </cell>
          <cell r="D153">
            <v>2018</v>
          </cell>
          <cell r="E153">
            <v>8</v>
          </cell>
          <cell r="F153">
            <v>43333</v>
          </cell>
          <cell r="G153">
            <v>43282</v>
          </cell>
          <cell r="I153">
            <v>0</v>
          </cell>
          <cell r="J153">
            <v>10</v>
          </cell>
          <cell r="K153">
            <v>701000</v>
          </cell>
          <cell r="L153" t="str">
            <v>Real Property Rent Expense</v>
          </cell>
          <cell r="N153" t="str">
            <v>S</v>
          </cell>
          <cell r="O153">
            <v>139.82</v>
          </cell>
          <cell r="P153">
            <v>10036.950000000001</v>
          </cell>
          <cell r="Q153">
            <v>0</v>
          </cell>
          <cell r="R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 t="str">
            <v>I0</v>
          </cell>
          <cell r="AI153">
            <v>12851</v>
          </cell>
          <cell r="AJ153">
            <v>2001</v>
          </cell>
          <cell r="AK153">
            <v>20319</v>
          </cell>
          <cell r="AO153">
            <v>0</v>
          </cell>
          <cell r="AZ153">
            <v>20319</v>
          </cell>
          <cell r="BA153" t="str">
            <v>KR</v>
          </cell>
          <cell r="BB153">
            <v>1602568</v>
          </cell>
          <cell r="BC153" t="str">
            <v>MV_COMM_USER</v>
          </cell>
          <cell r="BE153" t="str">
            <v>*PARKING, PIER 20, PIER 39, PIER 23, 07/01/18</v>
          </cell>
          <cell r="BF153">
            <v>20180821</v>
          </cell>
          <cell r="BG153" t="str">
            <v>S</v>
          </cell>
          <cell r="BH153">
            <v>308079</v>
          </cell>
          <cell r="BI153" t="str">
            <v>STATE OF HAWAII</v>
          </cell>
          <cell r="BR153">
            <v>0</v>
          </cell>
          <cell r="CI153">
            <v>1900064076</v>
          </cell>
          <cell r="CJ153">
            <v>2007</v>
          </cell>
          <cell r="CO153" t="str">
            <v>ZP</v>
          </cell>
          <cell r="CP153">
            <v>2000056932</v>
          </cell>
          <cell r="CQ153">
            <v>43335</v>
          </cell>
          <cell r="CR153">
            <v>456702</v>
          </cell>
          <cell r="CS153">
            <v>-56667.53</v>
          </cell>
        </row>
        <row r="154">
          <cell r="C154">
            <v>1900064076</v>
          </cell>
          <cell r="D154">
            <v>2018</v>
          </cell>
          <cell r="E154">
            <v>8</v>
          </cell>
          <cell r="F154">
            <v>43333</v>
          </cell>
          <cell r="G154">
            <v>43282</v>
          </cell>
          <cell r="I154">
            <v>0</v>
          </cell>
          <cell r="J154">
            <v>11</v>
          </cell>
          <cell r="K154">
            <v>701000</v>
          </cell>
          <cell r="L154" t="str">
            <v>Real Property Rent Expense</v>
          </cell>
          <cell r="N154" t="str">
            <v>S</v>
          </cell>
          <cell r="O154">
            <v>233.04</v>
          </cell>
          <cell r="P154">
            <v>10036.950000000001</v>
          </cell>
          <cell r="Q154">
            <v>0</v>
          </cell>
          <cell r="R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 t="str">
            <v>I0</v>
          </cell>
          <cell r="AI154">
            <v>12851</v>
          </cell>
          <cell r="AJ154">
            <v>2001</v>
          </cell>
          <cell r="AK154">
            <v>20323</v>
          </cell>
          <cell r="AO154">
            <v>0</v>
          </cell>
          <cell r="AZ154">
            <v>20323</v>
          </cell>
          <cell r="BA154" t="str">
            <v>KR</v>
          </cell>
          <cell r="BB154">
            <v>1602568</v>
          </cell>
          <cell r="BC154" t="str">
            <v>MV_COMM_USER</v>
          </cell>
          <cell r="BE154" t="str">
            <v>*PARKING, PIER 20, PIER 39, PIER 23, 07/01/18</v>
          </cell>
          <cell r="BF154">
            <v>20180821</v>
          </cell>
          <cell r="BG154" t="str">
            <v>S</v>
          </cell>
          <cell r="BH154">
            <v>308079</v>
          </cell>
          <cell r="BI154" t="str">
            <v>STATE OF HAWAII</v>
          </cell>
          <cell r="BR154">
            <v>0</v>
          </cell>
          <cell r="CI154">
            <v>1900064076</v>
          </cell>
          <cell r="CJ154">
            <v>2007</v>
          </cell>
          <cell r="CO154" t="str">
            <v>ZP</v>
          </cell>
          <cell r="CP154">
            <v>2000056932</v>
          </cell>
          <cell r="CQ154">
            <v>43335</v>
          </cell>
          <cell r="CR154">
            <v>456702</v>
          </cell>
          <cell r="CS154">
            <v>-56667.53</v>
          </cell>
        </row>
        <row r="155">
          <cell r="C155">
            <v>1900064076</v>
          </cell>
          <cell r="D155">
            <v>2018</v>
          </cell>
          <cell r="E155">
            <v>8</v>
          </cell>
          <cell r="F155">
            <v>43333</v>
          </cell>
          <cell r="G155">
            <v>43282</v>
          </cell>
          <cell r="I155">
            <v>0</v>
          </cell>
          <cell r="J155">
            <v>12</v>
          </cell>
          <cell r="K155">
            <v>701000</v>
          </cell>
          <cell r="L155" t="str">
            <v>Real Property Rent Expense</v>
          </cell>
          <cell r="N155" t="str">
            <v>S</v>
          </cell>
          <cell r="O155">
            <v>46.61</v>
          </cell>
          <cell r="P155">
            <v>10036.950000000001</v>
          </cell>
          <cell r="Q155">
            <v>0</v>
          </cell>
          <cell r="R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 t="str">
            <v>I0</v>
          </cell>
          <cell r="AI155">
            <v>12851</v>
          </cell>
          <cell r="AJ155">
            <v>2001</v>
          </cell>
          <cell r="AK155">
            <v>20321</v>
          </cell>
          <cell r="AO155">
            <v>0</v>
          </cell>
          <cell r="AZ155">
            <v>20321</v>
          </cell>
          <cell r="BA155" t="str">
            <v>KR</v>
          </cell>
          <cell r="BB155">
            <v>1602568</v>
          </cell>
          <cell r="BC155" t="str">
            <v>MV_COMM_USER</v>
          </cell>
          <cell r="BE155" t="str">
            <v>*PARKING, PIER 20, PIER 39, PIER 23, 07/01/18</v>
          </cell>
          <cell r="BF155">
            <v>20180821</v>
          </cell>
          <cell r="BG155" t="str">
            <v>S</v>
          </cell>
          <cell r="BH155">
            <v>308079</v>
          </cell>
          <cell r="BI155" t="str">
            <v>STATE OF HAWAII</v>
          </cell>
          <cell r="BR155">
            <v>0</v>
          </cell>
          <cell r="CI155">
            <v>1900064076</v>
          </cell>
          <cell r="CJ155">
            <v>2007</v>
          </cell>
          <cell r="CO155" t="str">
            <v>ZP</v>
          </cell>
          <cell r="CP155">
            <v>2000056932</v>
          </cell>
          <cell r="CQ155">
            <v>43335</v>
          </cell>
          <cell r="CR155">
            <v>456702</v>
          </cell>
          <cell r="CS155">
            <v>-56667.53</v>
          </cell>
        </row>
        <row r="156">
          <cell r="C156">
            <v>1900064076</v>
          </cell>
          <cell r="D156">
            <v>2018</v>
          </cell>
          <cell r="E156">
            <v>8</v>
          </cell>
          <cell r="F156">
            <v>43333</v>
          </cell>
          <cell r="G156">
            <v>43282</v>
          </cell>
          <cell r="I156">
            <v>0</v>
          </cell>
          <cell r="J156">
            <v>13</v>
          </cell>
          <cell r="K156">
            <v>701000</v>
          </cell>
          <cell r="L156" t="str">
            <v>Real Property Rent Expense</v>
          </cell>
          <cell r="N156" t="str">
            <v>S</v>
          </cell>
          <cell r="O156">
            <v>93.21</v>
          </cell>
          <cell r="P156">
            <v>10036.950000000001</v>
          </cell>
          <cell r="Q156">
            <v>0</v>
          </cell>
          <cell r="R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 t="str">
            <v>I0</v>
          </cell>
          <cell r="AI156">
            <v>12851</v>
          </cell>
          <cell r="AJ156">
            <v>2001</v>
          </cell>
          <cell r="AK156">
            <v>20288</v>
          </cell>
          <cell r="AO156">
            <v>0</v>
          </cell>
          <cell r="AZ156">
            <v>20288</v>
          </cell>
          <cell r="BA156" t="str">
            <v>KR</v>
          </cell>
          <cell r="BB156">
            <v>1602568</v>
          </cell>
          <cell r="BC156" t="str">
            <v>MV_COMM_USER</v>
          </cell>
          <cell r="BE156" t="str">
            <v>*PARKING, PIER 20, PIER 39, PIER 23, 07/01/18</v>
          </cell>
          <cell r="BF156">
            <v>20180821</v>
          </cell>
          <cell r="BG156" t="str">
            <v>S</v>
          </cell>
          <cell r="BH156">
            <v>308079</v>
          </cell>
          <cell r="BI156" t="str">
            <v>STATE OF HAWAII</v>
          </cell>
          <cell r="BR156">
            <v>0</v>
          </cell>
          <cell r="CI156">
            <v>1900064076</v>
          </cell>
          <cell r="CJ156">
            <v>2007</v>
          </cell>
          <cell r="CO156" t="str">
            <v>ZP</v>
          </cell>
          <cell r="CP156">
            <v>2000056932</v>
          </cell>
          <cell r="CQ156">
            <v>43335</v>
          </cell>
          <cell r="CR156">
            <v>456702</v>
          </cell>
          <cell r="CS156">
            <v>-56667.53</v>
          </cell>
        </row>
        <row r="157">
          <cell r="C157">
            <v>1900064076</v>
          </cell>
          <cell r="D157">
            <v>2018</v>
          </cell>
          <cell r="E157">
            <v>8</v>
          </cell>
          <cell r="F157">
            <v>43333</v>
          </cell>
          <cell r="G157">
            <v>43282</v>
          </cell>
          <cell r="I157">
            <v>0</v>
          </cell>
          <cell r="J157">
            <v>14</v>
          </cell>
          <cell r="K157">
            <v>701000</v>
          </cell>
          <cell r="L157" t="str">
            <v>Real Property Rent Expense</v>
          </cell>
          <cell r="N157" t="str">
            <v>S</v>
          </cell>
          <cell r="O157">
            <v>186.42</v>
          </cell>
          <cell r="P157">
            <v>10036.950000000001</v>
          </cell>
          <cell r="Q157">
            <v>0</v>
          </cell>
          <cell r="R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 t="str">
            <v>I0</v>
          </cell>
          <cell r="AI157">
            <v>12851</v>
          </cell>
          <cell r="AJ157">
            <v>2001</v>
          </cell>
          <cell r="AK157">
            <v>20326</v>
          </cell>
          <cell r="AO157">
            <v>0</v>
          </cell>
          <cell r="AZ157">
            <v>20326</v>
          </cell>
          <cell r="BA157" t="str">
            <v>KR</v>
          </cell>
          <cell r="BB157">
            <v>1602568</v>
          </cell>
          <cell r="BC157" t="str">
            <v>MV_COMM_USER</v>
          </cell>
          <cell r="BE157" t="str">
            <v>*PARKING, PIER 20, PIER 39, PIER 23, 07/01/18</v>
          </cell>
          <cell r="BF157">
            <v>20180821</v>
          </cell>
          <cell r="BG157" t="str">
            <v>S</v>
          </cell>
          <cell r="BH157">
            <v>308079</v>
          </cell>
          <cell r="BI157" t="str">
            <v>STATE OF HAWAII</v>
          </cell>
          <cell r="BR157">
            <v>0</v>
          </cell>
          <cell r="CI157">
            <v>1900064076</v>
          </cell>
          <cell r="CJ157">
            <v>2007</v>
          </cell>
          <cell r="CO157" t="str">
            <v>ZP</v>
          </cell>
          <cell r="CP157">
            <v>2000056932</v>
          </cell>
          <cell r="CQ157">
            <v>43335</v>
          </cell>
          <cell r="CR157">
            <v>456702</v>
          </cell>
          <cell r="CS157">
            <v>-56667.53</v>
          </cell>
        </row>
        <row r="158">
          <cell r="C158">
            <v>1900064076</v>
          </cell>
          <cell r="D158">
            <v>2018</v>
          </cell>
          <cell r="E158">
            <v>8</v>
          </cell>
          <cell r="F158">
            <v>43333</v>
          </cell>
          <cell r="G158">
            <v>43282</v>
          </cell>
          <cell r="I158">
            <v>0</v>
          </cell>
          <cell r="J158">
            <v>15</v>
          </cell>
          <cell r="K158">
            <v>701000</v>
          </cell>
          <cell r="L158" t="str">
            <v>Real Property Rent Expense</v>
          </cell>
          <cell r="N158" t="str">
            <v>S</v>
          </cell>
          <cell r="O158">
            <v>7520.15</v>
          </cell>
          <cell r="P158">
            <v>10036.950000000001</v>
          </cell>
          <cell r="Q158">
            <v>0</v>
          </cell>
          <cell r="R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 t="str">
            <v>I0</v>
          </cell>
          <cell r="AI158">
            <v>12851</v>
          </cell>
          <cell r="AJ158">
            <v>2001</v>
          </cell>
          <cell r="AK158">
            <v>20876</v>
          </cell>
          <cell r="AO158">
            <v>0</v>
          </cell>
          <cell r="AZ158">
            <v>20876</v>
          </cell>
          <cell r="BA158" t="str">
            <v>KR</v>
          </cell>
          <cell r="BB158">
            <v>1602568</v>
          </cell>
          <cell r="BC158" t="str">
            <v>MV_COMM_USER</v>
          </cell>
          <cell r="BE158" t="str">
            <v>*PARKING, PIER 20, PIER 39, PIER 23, 07/01/18</v>
          </cell>
          <cell r="BF158">
            <v>20180821</v>
          </cell>
          <cell r="BG158" t="str">
            <v>S</v>
          </cell>
          <cell r="BH158">
            <v>308079</v>
          </cell>
          <cell r="BI158" t="str">
            <v>STATE OF HAWAII</v>
          </cell>
          <cell r="BR158">
            <v>0</v>
          </cell>
          <cell r="CI158">
            <v>1900064076</v>
          </cell>
          <cell r="CJ158">
            <v>2007</v>
          </cell>
          <cell r="CO158" t="str">
            <v>ZP</v>
          </cell>
          <cell r="CP158">
            <v>2000056932</v>
          </cell>
          <cell r="CQ158">
            <v>43335</v>
          </cell>
          <cell r="CR158">
            <v>456702</v>
          </cell>
          <cell r="CS158">
            <v>-56667.53</v>
          </cell>
        </row>
        <row r="159">
          <cell r="C159">
            <v>1900064392</v>
          </cell>
          <cell r="D159">
            <v>2018</v>
          </cell>
          <cell r="E159">
            <v>12</v>
          </cell>
          <cell r="F159">
            <v>43447</v>
          </cell>
          <cell r="G159">
            <v>43321</v>
          </cell>
          <cell r="I159">
            <v>0</v>
          </cell>
          <cell r="J159">
            <v>2</v>
          </cell>
          <cell r="K159">
            <v>701000</v>
          </cell>
          <cell r="L159" t="str">
            <v>Real Property Rent Expense</v>
          </cell>
          <cell r="N159" t="str">
            <v>S</v>
          </cell>
          <cell r="O159">
            <v>21641.07</v>
          </cell>
          <cell r="P159">
            <v>21641.07</v>
          </cell>
          <cell r="Q159">
            <v>0</v>
          </cell>
          <cell r="R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 t="str">
            <v>I0</v>
          </cell>
          <cell r="AI159">
            <v>12851</v>
          </cell>
          <cell r="AJ159">
            <v>2001</v>
          </cell>
          <cell r="AK159">
            <v>20289</v>
          </cell>
          <cell r="AO159">
            <v>0</v>
          </cell>
          <cell r="AZ159">
            <v>20289</v>
          </cell>
          <cell r="BA159" t="str">
            <v>KR</v>
          </cell>
          <cell r="BB159">
            <v>1606288</v>
          </cell>
          <cell r="BC159" t="str">
            <v>MV_COMM_USER</v>
          </cell>
          <cell r="BE159" t="str">
            <v>*STORAGE, PIER 39, 07/01/18</v>
          </cell>
          <cell r="BF159">
            <v>20181213</v>
          </cell>
          <cell r="BG159" t="str">
            <v>S</v>
          </cell>
          <cell r="BH159">
            <v>308079</v>
          </cell>
          <cell r="BI159" t="str">
            <v>STATE OF HAWAII</v>
          </cell>
          <cell r="BR159">
            <v>0</v>
          </cell>
          <cell r="CI159">
            <v>1900064392</v>
          </cell>
          <cell r="CJ159">
            <v>2007</v>
          </cell>
          <cell r="CO159" t="str">
            <v>ZP</v>
          </cell>
          <cell r="CP159">
            <v>2000058769</v>
          </cell>
          <cell r="CQ159">
            <v>43454</v>
          </cell>
          <cell r="CR159">
            <v>458520</v>
          </cell>
          <cell r="CS159">
            <v>-87122.66</v>
          </cell>
        </row>
        <row r="160">
          <cell r="C160">
            <v>1900064393</v>
          </cell>
          <cell r="D160">
            <v>2018</v>
          </cell>
          <cell r="E160">
            <v>12</v>
          </cell>
          <cell r="F160">
            <v>43447</v>
          </cell>
          <cell r="G160">
            <v>43321</v>
          </cell>
          <cell r="I160">
            <v>0</v>
          </cell>
          <cell r="J160">
            <v>2</v>
          </cell>
          <cell r="K160">
            <v>701000</v>
          </cell>
          <cell r="L160" t="str">
            <v>Real Property Rent Expense</v>
          </cell>
          <cell r="N160" t="str">
            <v>S</v>
          </cell>
          <cell r="O160">
            <v>8194</v>
          </cell>
          <cell r="P160">
            <v>8194</v>
          </cell>
          <cell r="Q160">
            <v>0</v>
          </cell>
          <cell r="R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 t="str">
            <v>I0</v>
          </cell>
          <cell r="AI160">
            <v>12851</v>
          </cell>
          <cell r="AJ160">
            <v>2001</v>
          </cell>
          <cell r="AK160">
            <v>20289</v>
          </cell>
          <cell r="AO160">
            <v>0</v>
          </cell>
          <cell r="AZ160">
            <v>20289</v>
          </cell>
          <cell r="BA160" t="str">
            <v>KR</v>
          </cell>
          <cell r="BB160">
            <v>1606287</v>
          </cell>
          <cell r="BC160" t="str">
            <v>MV_COMM_USER</v>
          </cell>
          <cell r="BE160" t="str">
            <v>*STORAGE, PIER 39, 07/01/18</v>
          </cell>
          <cell r="BG160" t="str">
            <v>S</v>
          </cell>
          <cell r="BH160">
            <v>308079</v>
          </cell>
          <cell r="BI160" t="str">
            <v>STATE OF HAWAII</v>
          </cell>
          <cell r="BR160">
            <v>0</v>
          </cell>
          <cell r="CI160">
            <v>1900064393</v>
          </cell>
          <cell r="CJ160">
            <v>2007</v>
          </cell>
          <cell r="CO160" t="str">
            <v>ZP</v>
          </cell>
          <cell r="CP160">
            <v>2000058769</v>
          </cell>
          <cell r="CQ160">
            <v>43454</v>
          </cell>
          <cell r="CR160">
            <v>458520</v>
          </cell>
          <cell r="CS160">
            <v>-87122.66</v>
          </cell>
        </row>
        <row r="161">
          <cell r="C161">
            <v>1900064397</v>
          </cell>
          <cell r="D161">
            <v>2018</v>
          </cell>
          <cell r="E161">
            <v>10</v>
          </cell>
          <cell r="F161">
            <v>43393</v>
          </cell>
          <cell r="G161">
            <v>43313</v>
          </cell>
          <cell r="I161">
            <v>0</v>
          </cell>
          <cell r="J161">
            <v>2</v>
          </cell>
          <cell r="K161">
            <v>701000</v>
          </cell>
          <cell r="L161" t="str">
            <v>Real Property Rent Expense</v>
          </cell>
          <cell r="N161" t="str">
            <v>S</v>
          </cell>
          <cell r="O161">
            <v>139.83000000000001</v>
          </cell>
          <cell r="P161">
            <v>10036.950000000001</v>
          </cell>
          <cell r="Q161">
            <v>0</v>
          </cell>
          <cell r="R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 t="str">
            <v>I0</v>
          </cell>
          <cell r="AI161">
            <v>12851</v>
          </cell>
          <cell r="AJ161">
            <v>2001</v>
          </cell>
          <cell r="AK161">
            <v>20324</v>
          </cell>
          <cell r="AO161">
            <v>0</v>
          </cell>
          <cell r="AZ161">
            <v>20324</v>
          </cell>
          <cell r="BA161" t="str">
            <v>KR</v>
          </cell>
          <cell r="BB161">
            <v>1605581</v>
          </cell>
          <cell r="BC161" t="str">
            <v>MV_COMM_USER</v>
          </cell>
          <cell r="BE161" t="str">
            <v>*PARKING, PIER 20/39, 08/01/18</v>
          </cell>
          <cell r="BG161" t="str">
            <v>S</v>
          </cell>
          <cell r="BH161">
            <v>308079</v>
          </cell>
          <cell r="BI161" t="str">
            <v>STATE OF HAWAII</v>
          </cell>
          <cell r="BR161">
            <v>0</v>
          </cell>
          <cell r="CI161">
            <v>1900064397</v>
          </cell>
          <cell r="CJ161">
            <v>2007</v>
          </cell>
          <cell r="CO161" t="str">
            <v>ZP</v>
          </cell>
          <cell r="CP161">
            <v>2000057902</v>
          </cell>
          <cell r="CQ161">
            <v>43398</v>
          </cell>
          <cell r="CR161">
            <v>457657</v>
          </cell>
          <cell r="CS161">
            <v>-210485.25</v>
          </cell>
        </row>
        <row r="162">
          <cell r="C162">
            <v>1900064397</v>
          </cell>
          <cell r="D162">
            <v>2018</v>
          </cell>
          <cell r="E162">
            <v>10</v>
          </cell>
          <cell r="F162">
            <v>43393</v>
          </cell>
          <cell r="G162">
            <v>43313</v>
          </cell>
          <cell r="I162">
            <v>0</v>
          </cell>
          <cell r="J162">
            <v>3</v>
          </cell>
          <cell r="K162">
            <v>701000</v>
          </cell>
          <cell r="L162" t="str">
            <v>Real Property Rent Expense</v>
          </cell>
          <cell r="N162" t="str">
            <v>S</v>
          </cell>
          <cell r="O162">
            <v>233.05</v>
          </cell>
          <cell r="P162">
            <v>10036.950000000001</v>
          </cell>
          <cell r="Q162">
            <v>0</v>
          </cell>
          <cell r="R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 t="str">
            <v>I0</v>
          </cell>
          <cell r="AI162">
            <v>12851</v>
          </cell>
          <cell r="AJ162">
            <v>2001</v>
          </cell>
          <cell r="AK162">
            <v>20824</v>
          </cell>
          <cell r="AO162">
            <v>0</v>
          </cell>
          <cell r="AZ162">
            <v>20824</v>
          </cell>
          <cell r="BA162" t="str">
            <v>KR</v>
          </cell>
          <cell r="BB162">
            <v>1605581</v>
          </cell>
          <cell r="BC162" t="str">
            <v>MV_COMM_USER</v>
          </cell>
          <cell r="BE162" t="str">
            <v>*PARKING, PIER 20/39, 08/01/18</v>
          </cell>
          <cell r="BG162" t="str">
            <v>S</v>
          </cell>
          <cell r="BH162">
            <v>308079</v>
          </cell>
          <cell r="BI162" t="str">
            <v>STATE OF HAWAII</v>
          </cell>
          <cell r="BR162">
            <v>0</v>
          </cell>
          <cell r="CI162">
            <v>1900064397</v>
          </cell>
          <cell r="CJ162">
            <v>2007</v>
          </cell>
          <cell r="CO162" t="str">
            <v>ZP</v>
          </cell>
          <cell r="CP162">
            <v>2000057902</v>
          </cell>
          <cell r="CQ162">
            <v>43398</v>
          </cell>
          <cell r="CR162">
            <v>457657</v>
          </cell>
          <cell r="CS162">
            <v>-210485.25</v>
          </cell>
        </row>
        <row r="163">
          <cell r="C163">
            <v>1900064397</v>
          </cell>
          <cell r="D163">
            <v>2018</v>
          </cell>
          <cell r="E163">
            <v>10</v>
          </cell>
          <cell r="F163">
            <v>43393</v>
          </cell>
          <cell r="G163">
            <v>43313</v>
          </cell>
          <cell r="I163">
            <v>0</v>
          </cell>
          <cell r="J163">
            <v>4</v>
          </cell>
          <cell r="K163">
            <v>701000</v>
          </cell>
          <cell r="L163" t="str">
            <v>Real Property Rent Expense</v>
          </cell>
          <cell r="N163" t="str">
            <v>S</v>
          </cell>
          <cell r="O163">
            <v>233.05</v>
          </cell>
          <cell r="P163">
            <v>10036.950000000001</v>
          </cell>
          <cell r="Q163">
            <v>0</v>
          </cell>
          <cell r="R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 t="str">
            <v>I0</v>
          </cell>
          <cell r="AI163">
            <v>12851</v>
          </cell>
          <cell r="AJ163">
            <v>2001</v>
          </cell>
          <cell r="AK163">
            <v>20823</v>
          </cell>
          <cell r="AO163">
            <v>0</v>
          </cell>
          <cell r="AZ163">
            <v>20823</v>
          </cell>
          <cell r="BA163" t="str">
            <v>KR</v>
          </cell>
          <cell r="BB163">
            <v>1605581</v>
          </cell>
          <cell r="BC163" t="str">
            <v>MV_COMM_USER</v>
          </cell>
          <cell r="BE163" t="str">
            <v>*PARKING, PIER 20/39, 08/01/18</v>
          </cell>
          <cell r="BG163" t="str">
            <v>S</v>
          </cell>
          <cell r="BH163">
            <v>308079</v>
          </cell>
          <cell r="BI163" t="str">
            <v>STATE OF HAWAII</v>
          </cell>
          <cell r="BR163">
            <v>0</v>
          </cell>
          <cell r="CI163">
            <v>1900064397</v>
          </cell>
          <cell r="CJ163">
            <v>2007</v>
          </cell>
          <cell r="CO163" t="str">
            <v>ZP</v>
          </cell>
          <cell r="CP163">
            <v>2000057902</v>
          </cell>
          <cell r="CQ163">
            <v>43398</v>
          </cell>
          <cell r="CR163">
            <v>457657</v>
          </cell>
          <cell r="CS163">
            <v>-210485.25</v>
          </cell>
        </row>
        <row r="164">
          <cell r="C164">
            <v>1900064397</v>
          </cell>
          <cell r="D164">
            <v>2018</v>
          </cell>
          <cell r="E164">
            <v>10</v>
          </cell>
          <cell r="F164">
            <v>43393</v>
          </cell>
          <cell r="G164">
            <v>43313</v>
          </cell>
          <cell r="I164">
            <v>0</v>
          </cell>
          <cell r="J164">
            <v>5</v>
          </cell>
          <cell r="K164">
            <v>701000</v>
          </cell>
          <cell r="L164" t="str">
            <v>Real Property Rent Expense</v>
          </cell>
          <cell r="N164" t="str">
            <v>S</v>
          </cell>
          <cell r="O164">
            <v>279.61</v>
          </cell>
          <cell r="P164">
            <v>10036.950000000001</v>
          </cell>
          <cell r="Q164">
            <v>0</v>
          </cell>
          <cell r="R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 t="str">
            <v>I0</v>
          </cell>
          <cell r="AI164">
            <v>12851</v>
          </cell>
          <cell r="AJ164">
            <v>2001</v>
          </cell>
          <cell r="AK164">
            <v>20325</v>
          </cell>
          <cell r="AO164">
            <v>0</v>
          </cell>
          <cell r="AZ164">
            <v>20325</v>
          </cell>
          <cell r="BA164" t="str">
            <v>KR</v>
          </cell>
          <cell r="BB164">
            <v>1605581</v>
          </cell>
          <cell r="BC164" t="str">
            <v>MV_COMM_USER</v>
          </cell>
          <cell r="BE164" t="str">
            <v>*PARKING, PIER 20/39, 08/01/18</v>
          </cell>
          <cell r="BG164" t="str">
            <v>S</v>
          </cell>
          <cell r="BH164">
            <v>308079</v>
          </cell>
          <cell r="BI164" t="str">
            <v>STATE OF HAWAII</v>
          </cell>
          <cell r="BR164">
            <v>0</v>
          </cell>
          <cell r="CI164">
            <v>1900064397</v>
          </cell>
          <cell r="CJ164">
            <v>2007</v>
          </cell>
          <cell r="CO164" t="str">
            <v>ZP</v>
          </cell>
          <cell r="CP164">
            <v>2000057902</v>
          </cell>
          <cell r="CQ164">
            <v>43398</v>
          </cell>
          <cell r="CR164">
            <v>457657</v>
          </cell>
          <cell r="CS164">
            <v>-210485.25</v>
          </cell>
        </row>
        <row r="165">
          <cell r="C165">
            <v>1900064397</v>
          </cell>
          <cell r="D165">
            <v>2018</v>
          </cell>
          <cell r="E165">
            <v>10</v>
          </cell>
          <cell r="F165">
            <v>43393</v>
          </cell>
          <cell r="G165">
            <v>43313</v>
          </cell>
          <cell r="I165">
            <v>0</v>
          </cell>
          <cell r="J165">
            <v>6</v>
          </cell>
          <cell r="K165">
            <v>701000</v>
          </cell>
          <cell r="L165" t="str">
            <v>Real Property Rent Expense</v>
          </cell>
          <cell r="N165" t="str">
            <v>S</v>
          </cell>
          <cell r="O165">
            <v>233.03</v>
          </cell>
          <cell r="P165">
            <v>10036.950000000001</v>
          </cell>
          <cell r="Q165">
            <v>0</v>
          </cell>
          <cell r="R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 t="str">
            <v>I0</v>
          </cell>
          <cell r="AI165">
            <v>12851</v>
          </cell>
          <cell r="AJ165">
            <v>2001</v>
          </cell>
          <cell r="AK165">
            <v>20876</v>
          </cell>
          <cell r="AO165">
            <v>0</v>
          </cell>
          <cell r="AZ165">
            <v>20876</v>
          </cell>
          <cell r="BA165" t="str">
            <v>KR</v>
          </cell>
          <cell r="BB165">
            <v>1605581</v>
          </cell>
          <cell r="BC165" t="str">
            <v>MV_COMM_USER</v>
          </cell>
          <cell r="BE165" t="str">
            <v>*PARKING, PIER 20/39, 08/01/18</v>
          </cell>
          <cell r="BG165" t="str">
            <v>S</v>
          </cell>
          <cell r="BH165">
            <v>308079</v>
          </cell>
          <cell r="BI165" t="str">
            <v>STATE OF HAWAII</v>
          </cell>
          <cell r="BR165">
            <v>0</v>
          </cell>
          <cell r="CI165">
            <v>1900064397</v>
          </cell>
          <cell r="CJ165">
            <v>2007</v>
          </cell>
          <cell r="CO165" t="str">
            <v>ZP</v>
          </cell>
          <cell r="CP165">
            <v>2000057902</v>
          </cell>
          <cell r="CQ165">
            <v>43398</v>
          </cell>
          <cell r="CR165">
            <v>457657</v>
          </cell>
          <cell r="CS165">
            <v>-210485.25</v>
          </cell>
        </row>
        <row r="166">
          <cell r="C166">
            <v>1900064397</v>
          </cell>
          <cell r="D166">
            <v>2018</v>
          </cell>
          <cell r="E166">
            <v>10</v>
          </cell>
          <cell r="F166">
            <v>43393</v>
          </cell>
          <cell r="G166">
            <v>43313</v>
          </cell>
          <cell r="I166">
            <v>0</v>
          </cell>
          <cell r="J166">
            <v>7</v>
          </cell>
          <cell r="K166">
            <v>701000</v>
          </cell>
          <cell r="L166" t="str">
            <v>Real Property Rent Expense</v>
          </cell>
          <cell r="N166" t="str">
            <v>S</v>
          </cell>
          <cell r="O166">
            <v>46.61</v>
          </cell>
          <cell r="P166">
            <v>10036.950000000001</v>
          </cell>
          <cell r="Q166">
            <v>0</v>
          </cell>
          <cell r="R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 t="str">
            <v>I0</v>
          </cell>
          <cell r="AI166">
            <v>12851</v>
          </cell>
          <cell r="AJ166">
            <v>2001</v>
          </cell>
          <cell r="AK166">
            <v>20649</v>
          </cell>
          <cell r="AO166">
            <v>0</v>
          </cell>
          <cell r="AZ166">
            <v>20649</v>
          </cell>
          <cell r="BA166" t="str">
            <v>KR</v>
          </cell>
          <cell r="BB166">
            <v>1605581</v>
          </cell>
          <cell r="BC166" t="str">
            <v>MV_COMM_USER</v>
          </cell>
          <cell r="BE166" t="str">
            <v>*PARKING, PIER 20/39, 08/01/18</v>
          </cell>
          <cell r="BG166" t="str">
            <v>S</v>
          </cell>
          <cell r="BH166">
            <v>308079</v>
          </cell>
          <cell r="BI166" t="str">
            <v>STATE OF HAWAII</v>
          </cell>
          <cell r="BR166">
            <v>0</v>
          </cell>
          <cell r="CI166">
            <v>1900064397</v>
          </cell>
          <cell r="CJ166">
            <v>2007</v>
          </cell>
          <cell r="CO166" t="str">
            <v>ZP</v>
          </cell>
          <cell r="CP166">
            <v>2000057902</v>
          </cell>
          <cell r="CQ166">
            <v>43398</v>
          </cell>
          <cell r="CR166">
            <v>457657</v>
          </cell>
          <cell r="CS166">
            <v>-210485.25</v>
          </cell>
        </row>
        <row r="167">
          <cell r="C167">
            <v>1900064397</v>
          </cell>
          <cell r="D167">
            <v>2018</v>
          </cell>
          <cell r="E167">
            <v>10</v>
          </cell>
          <cell r="F167">
            <v>43393</v>
          </cell>
          <cell r="G167">
            <v>43313</v>
          </cell>
          <cell r="I167">
            <v>0</v>
          </cell>
          <cell r="J167">
            <v>8</v>
          </cell>
          <cell r="K167">
            <v>701000</v>
          </cell>
          <cell r="L167" t="str">
            <v>Real Property Rent Expense</v>
          </cell>
          <cell r="N167" t="str">
            <v>S</v>
          </cell>
          <cell r="O167">
            <v>93.2</v>
          </cell>
          <cell r="P167">
            <v>10036.950000000001</v>
          </cell>
          <cell r="Q167">
            <v>0</v>
          </cell>
          <cell r="R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 t="str">
            <v>I0</v>
          </cell>
          <cell r="AI167">
            <v>12851</v>
          </cell>
          <cell r="AJ167">
            <v>2001</v>
          </cell>
          <cell r="AK167">
            <v>20320</v>
          </cell>
          <cell r="AO167">
            <v>0</v>
          </cell>
          <cell r="AZ167">
            <v>20320</v>
          </cell>
          <cell r="BA167" t="str">
            <v>KR</v>
          </cell>
          <cell r="BB167">
            <v>1605581</v>
          </cell>
          <cell r="BC167" t="str">
            <v>MV_COMM_USER</v>
          </cell>
          <cell r="BE167" t="str">
            <v>*PARKING, PIER 20/39, 08/01/18</v>
          </cell>
          <cell r="BG167" t="str">
            <v>S</v>
          </cell>
          <cell r="BH167">
            <v>308079</v>
          </cell>
          <cell r="BI167" t="str">
            <v>STATE OF HAWAII</v>
          </cell>
          <cell r="BR167">
            <v>0</v>
          </cell>
          <cell r="CI167">
            <v>1900064397</v>
          </cell>
          <cell r="CJ167">
            <v>2007</v>
          </cell>
          <cell r="CO167" t="str">
            <v>ZP</v>
          </cell>
          <cell r="CP167">
            <v>2000057902</v>
          </cell>
          <cell r="CQ167">
            <v>43398</v>
          </cell>
          <cell r="CR167">
            <v>457657</v>
          </cell>
          <cell r="CS167">
            <v>-210485.25</v>
          </cell>
        </row>
        <row r="168">
          <cell r="C168">
            <v>1900064397</v>
          </cell>
          <cell r="D168">
            <v>2018</v>
          </cell>
          <cell r="E168">
            <v>10</v>
          </cell>
          <cell r="F168">
            <v>43393</v>
          </cell>
          <cell r="G168">
            <v>43313</v>
          </cell>
          <cell r="I168">
            <v>0</v>
          </cell>
          <cell r="J168">
            <v>9</v>
          </cell>
          <cell r="K168">
            <v>701000</v>
          </cell>
          <cell r="L168" t="str">
            <v>Real Property Rent Expense</v>
          </cell>
          <cell r="N168" t="str">
            <v>S</v>
          </cell>
          <cell r="O168">
            <v>93.21</v>
          </cell>
          <cell r="P168">
            <v>10036.950000000001</v>
          </cell>
          <cell r="Q168">
            <v>0</v>
          </cell>
          <cell r="R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 t="str">
            <v>I0</v>
          </cell>
          <cell r="AI168">
            <v>12851</v>
          </cell>
          <cell r="AJ168">
            <v>2001</v>
          </cell>
          <cell r="AK168">
            <v>20288</v>
          </cell>
          <cell r="AO168">
            <v>0</v>
          </cell>
          <cell r="AZ168">
            <v>20288</v>
          </cell>
          <cell r="BA168" t="str">
            <v>KR</v>
          </cell>
          <cell r="BB168">
            <v>1605581</v>
          </cell>
          <cell r="BC168" t="str">
            <v>MV_COMM_USER</v>
          </cell>
          <cell r="BE168" t="str">
            <v>*PARKING, PIER 20/39, 08/01/18</v>
          </cell>
          <cell r="BG168" t="str">
            <v>S</v>
          </cell>
          <cell r="BH168">
            <v>308079</v>
          </cell>
          <cell r="BI168" t="str">
            <v>STATE OF HAWAII</v>
          </cell>
          <cell r="BR168">
            <v>0</v>
          </cell>
          <cell r="CI168">
            <v>1900064397</v>
          </cell>
          <cell r="CJ168">
            <v>2007</v>
          </cell>
          <cell r="CO168" t="str">
            <v>ZP</v>
          </cell>
          <cell r="CP168">
            <v>2000057902</v>
          </cell>
          <cell r="CQ168">
            <v>43398</v>
          </cell>
          <cell r="CR168">
            <v>457657</v>
          </cell>
          <cell r="CS168">
            <v>-210485.25</v>
          </cell>
        </row>
        <row r="169">
          <cell r="C169">
            <v>1900064397</v>
          </cell>
          <cell r="D169">
            <v>2018</v>
          </cell>
          <cell r="E169">
            <v>10</v>
          </cell>
          <cell r="F169">
            <v>43393</v>
          </cell>
          <cell r="G169">
            <v>43313</v>
          </cell>
          <cell r="I169">
            <v>0</v>
          </cell>
          <cell r="J169">
            <v>10</v>
          </cell>
          <cell r="K169">
            <v>701000</v>
          </cell>
          <cell r="L169" t="str">
            <v>Real Property Rent Expense</v>
          </cell>
          <cell r="N169" t="str">
            <v>S</v>
          </cell>
          <cell r="O169">
            <v>559.32000000000005</v>
          </cell>
          <cell r="P169">
            <v>10036.950000000001</v>
          </cell>
          <cell r="Q169">
            <v>0</v>
          </cell>
          <cell r="R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 t="str">
            <v>I0</v>
          </cell>
          <cell r="AI169">
            <v>12851</v>
          </cell>
          <cell r="AJ169">
            <v>2001</v>
          </cell>
          <cell r="AK169">
            <v>20289</v>
          </cell>
          <cell r="AO169">
            <v>0</v>
          </cell>
          <cell r="AZ169">
            <v>20289</v>
          </cell>
          <cell r="BA169" t="str">
            <v>KR</v>
          </cell>
          <cell r="BB169">
            <v>1605581</v>
          </cell>
          <cell r="BC169" t="str">
            <v>MV_COMM_USER</v>
          </cell>
          <cell r="BE169" t="str">
            <v>*PARKING, PIER 20/39, 08/01/18</v>
          </cell>
          <cell r="BG169" t="str">
            <v>S</v>
          </cell>
          <cell r="BH169">
            <v>308079</v>
          </cell>
          <cell r="BI169" t="str">
            <v>STATE OF HAWAII</v>
          </cell>
          <cell r="BR169">
            <v>0</v>
          </cell>
          <cell r="CI169">
            <v>1900064397</v>
          </cell>
          <cell r="CJ169">
            <v>2007</v>
          </cell>
          <cell r="CO169" t="str">
            <v>ZP</v>
          </cell>
          <cell r="CP169">
            <v>2000057902</v>
          </cell>
          <cell r="CQ169">
            <v>43398</v>
          </cell>
          <cell r="CR169">
            <v>457657</v>
          </cell>
          <cell r="CS169">
            <v>-210485.25</v>
          </cell>
        </row>
        <row r="170">
          <cell r="C170">
            <v>1900064397</v>
          </cell>
          <cell r="D170">
            <v>2018</v>
          </cell>
          <cell r="E170">
            <v>10</v>
          </cell>
          <cell r="F170">
            <v>43393</v>
          </cell>
          <cell r="G170">
            <v>43313</v>
          </cell>
          <cell r="I170">
            <v>0</v>
          </cell>
          <cell r="J170">
            <v>11</v>
          </cell>
          <cell r="K170">
            <v>701000</v>
          </cell>
          <cell r="L170" t="str">
            <v>Real Property Rent Expense</v>
          </cell>
          <cell r="N170" t="str">
            <v>S</v>
          </cell>
          <cell r="O170">
            <v>139.82</v>
          </cell>
          <cell r="P170">
            <v>10036.950000000001</v>
          </cell>
          <cell r="Q170">
            <v>0</v>
          </cell>
          <cell r="R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 t="str">
            <v>I0</v>
          </cell>
          <cell r="AI170">
            <v>12851</v>
          </cell>
          <cell r="AJ170">
            <v>2001</v>
          </cell>
          <cell r="AK170">
            <v>20319</v>
          </cell>
          <cell r="AO170">
            <v>0</v>
          </cell>
          <cell r="AZ170">
            <v>20319</v>
          </cell>
          <cell r="BA170" t="str">
            <v>KR</v>
          </cell>
          <cell r="BB170">
            <v>1605581</v>
          </cell>
          <cell r="BC170" t="str">
            <v>MV_COMM_USER</v>
          </cell>
          <cell r="BE170" t="str">
            <v>*PARKING, PIER 20/39, 08/01/18</v>
          </cell>
          <cell r="BG170" t="str">
            <v>S</v>
          </cell>
          <cell r="BH170">
            <v>308079</v>
          </cell>
          <cell r="BI170" t="str">
            <v>STATE OF HAWAII</v>
          </cell>
          <cell r="BR170">
            <v>0</v>
          </cell>
          <cell r="CI170">
            <v>1900064397</v>
          </cell>
          <cell r="CJ170">
            <v>2007</v>
          </cell>
          <cell r="CO170" t="str">
            <v>ZP</v>
          </cell>
          <cell r="CP170">
            <v>2000057902</v>
          </cell>
          <cell r="CQ170">
            <v>43398</v>
          </cell>
          <cell r="CR170">
            <v>457657</v>
          </cell>
          <cell r="CS170">
            <v>-210485.25</v>
          </cell>
        </row>
        <row r="171">
          <cell r="C171">
            <v>1900064397</v>
          </cell>
          <cell r="D171">
            <v>2018</v>
          </cell>
          <cell r="E171">
            <v>10</v>
          </cell>
          <cell r="F171">
            <v>43393</v>
          </cell>
          <cell r="G171">
            <v>43313</v>
          </cell>
          <cell r="I171">
            <v>0</v>
          </cell>
          <cell r="J171">
            <v>12</v>
          </cell>
          <cell r="K171">
            <v>701000</v>
          </cell>
          <cell r="L171" t="str">
            <v>Real Property Rent Expense</v>
          </cell>
          <cell r="N171" t="str">
            <v>S</v>
          </cell>
          <cell r="O171">
            <v>233.04</v>
          </cell>
          <cell r="P171">
            <v>10036.950000000001</v>
          </cell>
          <cell r="Q171">
            <v>0</v>
          </cell>
          <cell r="R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 t="str">
            <v>I0</v>
          </cell>
          <cell r="AI171">
            <v>12851</v>
          </cell>
          <cell r="AJ171">
            <v>2001</v>
          </cell>
          <cell r="AK171">
            <v>20323</v>
          </cell>
          <cell r="AO171">
            <v>0</v>
          </cell>
          <cell r="AZ171">
            <v>20323</v>
          </cell>
          <cell r="BA171" t="str">
            <v>KR</v>
          </cell>
          <cell r="BB171">
            <v>1605581</v>
          </cell>
          <cell r="BC171" t="str">
            <v>MV_COMM_USER</v>
          </cell>
          <cell r="BE171" t="str">
            <v>*PARKING, PIER 20/39, 08/01/18</v>
          </cell>
          <cell r="BG171" t="str">
            <v>S</v>
          </cell>
          <cell r="BH171">
            <v>308079</v>
          </cell>
          <cell r="BI171" t="str">
            <v>STATE OF HAWAII</v>
          </cell>
          <cell r="BR171">
            <v>0</v>
          </cell>
          <cell r="CI171">
            <v>1900064397</v>
          </cell>
          <cell r="CJ171">
            <v>2007</v>
          </cell>
          <cell r="CO171" t="str">
            <v>ZP</v>
          </cell>
          <cell r="CP171">
            <v>2000057902</v>
          </cell>
          <cell r="CQ171">
            <v>43398</v>
          </cell>
          <cell r="CR171">
            <v>457657</v>
          </cell>
          <cell r="CS171">
            <v>-210485.25</v>
          </cell>
        </row>
        <row r="172">
          <cell r="C172">
            <v>1900064397</v>
          </cell>
          <cell r="D172">
            <v>2018</v>
          </cell>
          <cell r="E172">
            <v>10</v>
          </cell>
          <cell r="F172">
            <v>43393</v>
          </cell>
          <cell r="G172">
            <v>43313</v>
          </cell>
          <cell r="I172">
            <v>0</v>
          </cell>
          <cell r="J172">
            <v>13</v>
          </cell>
          <cell r="K172">
            <v>701000</v>
          </cell>
          <cell r="L172" t="str">
            <v>Real Property Rent Expense</v>
          </cell>
          <cell r="N172" t="str">
            <v>S</v>
          </cell>
          <cell r="O172">
            <v>46.61</v>
          </cell>
          <cell r="P172">
            <v>10036.950000000001</v>
          </cell>
          <cell r="Q172">
            <v>0</v>
          </cell>
          <cell r="R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 t="str">
            <v>I0</v>
          </cell>
          <cell r="AI172">
            <v>12851</v>
          </cell>
          <cell r="AJ172">
            <v>2001</v>
          </cell>
          <cell r="AK172">
            <v>20321</v>
          </cell>
          <cell r="AO172">
            <v>0</v>
          </cell>
          <cell r="AZ172">
            <v>20321</v>
          </cell>
          <cell r="BA172" t="str">
            <v>KR</v>
          </cell>
          <cell r="BB172">
            <v>1605581</v>
          </cell>
          <cell r="BC172" t="str">
            <v>MV_COMM_USER</v>
          </cell>
          <cell r="BE172" t="str">
            <v>*PARKING, PIER 20/39, 08/01/18</v>
          </cell>
          <cell r="BG172" t="str">
            <v>S</v>
          </cell>
          <cell r="BH172">
            <v>308079</v>
          </cell>
          <cell r="BI172" t="str">
            <v>STATE OF HAWAII</v>
          </cell>
          <cell r="BR172">
            <v>0</v>
          </cell>
          <cell r="CI172">
            <v>1900064397</v>
          </cell>
          <cell r="CJ172">
            <v>2007</v>
          </cell>
          <cell r="CO172" t="str">
            <v>ZP</v>
          </cell>
          <cell r="CP172">
            <v>2000057902</v>
          </cell>
          <cell r="CQ172">
            <v>43398</v>
          </cell>
          <cell r="CR172">
            <v>457657</v>
          </cell>
          <cell r="CS172">
            <v>-210485.25</v>
          </cell>
        </row>
        <row r="173">
          <cell r="C173">
            <v>1900064397</v>
          </cell>
          <cell r="D173">
            <v>2018</v>
          </cell>
          <cell r="E173">
            <v>10</v>
          </cell>
          <cell r="F173">
            <v>43393</v>
          </cell>
          <cell r="G173">
            <v>43313</v>
          </cell>
          <cell r="I173">
            <v>0</v>
          </cell>
          <cell r="J173">
            <v>14</v>
          </cell>
          <cell r="K173">
            <v>701000</v>
          </cell>
          <cell r="L173" t="str">
            <v>Real Property Rent Expense</v>
          </cell>
          <cell r="N173" t="str">
            <v>S</v>
          </cell>
          <cell r="O173">
            <v>186.42</v>
          </cell>
          <cell r="P173">
            <v>10036.950000000001</v>
          </cell>
          <cell r="Q173">
            <v>0</v>
          </cell>
          <cell r="R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 t="str">
            <v>I0</v>
          </cell>
          <cell r="AI173">
            <v>12851</v>
          </cell>
          <cell r="AJ173">
            <v>2001</v>
          </cell>
          <cell r="AK173">
            <v>20326</v>
          </cell>
          <cell r="AO173">
            <v>0</v>
          </cell>
          <cell r="AZ173">
            <v>20326</v>
          </cell>
          <cell r="BA173" t="str">
            <v>KR</v>
          </cell>
          <cell r="BB173">
            <v>1605581</v>
          </cell>
          <cell r="BC173" t="str">
            <v>MV_COMM_USER</v>
          </cell>
          <cell r="BE173" t="str">
            <v>*PARKING, PIER 20/39, 08/01/18</v>
          </cell>
          <cell r="BG173" t="str">
            <v>S</v>
          </cell>
          <cell r="BH173">
            <v>308079</v>
          </cell>
          <cell r="BI173" t="str">
            <v>STATE OF HAWAII</v>
          </cell>
          <cell r="BR173">
            <v>0</v>
          </cell>
          <cell r="CI173">
            <v>1900064397</v>
          </cell>
          <cell r="CJ173">
            <v>2007</v>
          </cell>
          <cell r="CO173" t="str">
            <v>ZP</v>
          </cell>
          <cell r="CP173">
            <v>2000057902</v>
          </cell>
          <cell r="CQ173">
            <v>43398</v>
          </cell>
          <cell r="CR173">
            <v>457657</v>
          </cell>
          <cell r="CS173">
            <v>-210485.25</v>
          </cell>
        </row>
        <row r="174">
          <cell r="C174">
            <v>1900064397</v>
          </cell>
          <cell r="D174">
            <v>2018</v>
          </cell>
          <cell r="E174">
            <v>10</v>
          </cell>
          <cell r="F174">
            <v>43393</v>
          </cell>
          <cell r="G174">
            <v>43313</v>
          </cell>
          <cell r="I174">
            <v>0</v>
          </cell>
          <cell r="J174">
            <v>15</v>
          </cell>
          <cell r="K174">
            <v>701000</v>
          </cell>
          <cell r="L174" t="str">
            <v>Real Property Rent Expense</v>
          </cell>
          <cell r="N174" t="str">
            <v>S</v>
          </cell>
          <cell r="O174">
            <v>7520.15</v>
          </cell>
          <cell r="P174">
            <v>10036.950000000001</v>
          </cell>
          <cell r="Q174">
            <v>0</v>
          </cell>
          <cell r="R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 t="str">
            <v>I0</v>
          </cell>
          <cell r="AI174">
            <v>12851</v>
          </cell>
          <cell r="AJ174">
            <v>2001</v>
          </cell>
          <cell r="AK174">
            <v>20876</v>
          </cell>
          <cell r="AO174">
            <v>0</v>
          </cell>
          <cell r="AZ174">
            <v>20876</v>
          </cell>
          <cell r="BA174" t="str">
            <v>KR</v>
          </cell>
          <cell r="BB174">
            <v>1605581</v>
          </cell>
          <cell r="BC174" t="str">
            <v>MV_COMM_USER</v>
          </cell>
          <cell r="BE174" t="str">
            <v>*PARKING, PIER 20/39, 08/01/18</v>
          </cell>
          <cell r="BG174" t="str">
            <v>S</v>
          </cell>
          <cell r="BH174">
            <v>308079</v>
          </cell>
          <cell r="BI174" t="str">
            <v>STATE OF HAWAII</v>
          </cell>
          <cell r="BR174">
            <v>0</v>
          </cell>
          <cell r="CI174">
            <v>1900064397</v>
          </cell>
          <cell r="CJ174">
            <v>2007</v>
          </cell>
          <cell r="CO174" t="str">
            <v>ZP</v>
          </cell>
          <cell r="CP174">
            <v>2000057902</v>
          </cell>
          <cell r="CQ174">
            <v>43398</v>
          </cell>
          <cell r="CR174">
            <v>457657</v>
          </cell>
          <cell r="CS174">
            <v>-210485.25</v>
          </cell>
        </row>
        <row r="175">
          <cell r="C175">
            <v>1900064476</v>
          </cell>
          <cell r="D175">
            <v>2018</v>
          </cell>
          <cell r="E175">
            <v>8</v>
          </cell>
          <cell r="F175">
            <v>43333</v>
          </cell>
          <cell r="G175">
            <v>43313</v>
          </cell>
          <cell r="I175">
            <v>0</v>
          </cell>
          <cell r="J175">
            <v>2</v>
          </cell>
          <cell r="K175">
            <v>701000</v>
          </cell>
          <cell r="L175" t="str">
            <v>Real Property Rent Expense</v>
          </cell>
          <cell r="N175" t="str">
            <v>S</v>
          </cell>
          <cell r="O175">
            <v>3817.2</v>
          </cell>
          <cell r="P175">
            <v>19714</v>
          </cell>
          <cell r="Q175">
            <v>0</v>
          </cell>
          <cell r="R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 t="str">
            <v>I0</v>
          </cell>
          <cell r="AI175">
            <v>12851</v>
          </cell>
          <cell r="AJ175">
            <v>2001</v>
          </cell>
          <cell r="AK175">
            <v>20288</v>
          </cell>
          <cell r="AO175">
            <v>0</v>
          </cell>
          <cell r="AZ175">
            <v>20288</v>
          </cell>
          <cell r="BA175" t="str">
            <v>KR</v>
          </cell>
          <cell r="BB175">
            <v>1605446</v>
          </cell>
          <cell r="BC175" t="str">
            <v>MV_COMM_USER</v>
          </cell>
          <cell r="BE175" t="str">
            <v>*CONTRACT H-99-2131, 08/01/18</v>
          </cell>
          <cell r="BF175">
            <v>20180821</v>
          </cell>
          <cell r="BG175" t="str">
            <v>S</v>
          </cell>
          <cell r="BH175">
            <v>308079</v>
          </cell>
          <cell r="BI175" t="str">
            <v>STATE OF HAWAII</v>
          </cell>
          <cell r="BR175">
            <v>0</v>
          </cell>
          <cell r="CI175">
            <v>1900064476</v>
          </cell>
          <cell r="CJ175">
            <v>2007</v>
          </cell>
          <cell r="CO175" t="str">
            <v>ZP</v>
          </cell>
          <cell r="CP175">
            <v>2000056932</v>
          </cell>
          <cell r="CQ175">
            <v>43335</v>
          </cell>
          <cell r="CR175">
            <v>456702</v>
          </cell>
          <cell r="CS175">
            <v>-56667.53</v>
          </cell>
        </row>
        <row r="176">
          <cell r="C176">
            <v>1900064476</v>
          </cell>
          <cell r="D176">
            <v>2018</v>
          </cell>
          <cell r="E176">
            <v>8</v>
          </cell>
          <cell r="F176">
            <v>43333</v>
          </cell>
          <cell r="G176">
            <v>43313</v>
          </cell>
          <cell r="I176">
            <v>0</v>
          </cell>
          <cell r="J176">
            <v>3</v>
          </cell>
          <cell r="K176">
            <v>701000</v>
          </cell>
          <cell r="L176" t="str">
            <v>Real Property Rent Expense</v>
          </cell>
          <cell r="N176" t="str">
            <v>S</v>
          </cell>
          <cell r="O176">
            <v>12777</v>
          </cell>
          <cell r="P176">
            <v>19714</v>
          </cell>
          <cell r="Q176">
            <v>0</v>
          </cell>
          <cell r="R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 t="str">
            <v>I0</v>
          </cell>
          <cell r="AI176">
            <v>12851</v>
          </cell>
          <cell r="AJ176">
            <v>2001</v>
          </cell>
          <cell r="AK176">
            <v>20289</v>
          </cell>
          <cell r="AO176">
            <v>0</v>
          </cell>
          <cell r="AZ176">
            <v>20289</v>
          </cell>
          <cell r="BA176" t="str">
            <v>KR</v>
          </cell>
          <cell r="BB176">
            <v>1605446</v>
          </cell>
          <cell r="BC176" t="str">
            <v>MV_COMM_USER</v>
          </cell>
          <cell r="BE176" t="str">
            <v>*CONTRACT H-99-2131, 08/01/18</v>
          </cell>
          <cell r="BF176">
            <v>20180821</v>
          </cell>
          <cell r="BG176" t="str">
            <v>S</v>
          </cell>
          <cell r="BH176">
            <v>308079</v>
          </cell>
          <cell r="BI176" t="str">
            <v>STATE OF HAWAII</v>
          </cell>
          <cell r="BR176">
            <v>0</v>
          </cell>
          <cell r="CI176">
            <v>1900064476</v>
          </cell>
          <cell r="CJ176">
            <v>2007</v>
          </cell>
          <cell r="CO176" t="str">
            <v>ZP</v>
          </cell>
          <cell r="CP176">
            <v>2000056932</v>
          </cell>
          <cell r="CQ176">
            <v>43335</v>
          </cell>
          <cell r="CR176">
            <v>456702</v>
          </cell>
          <cell r="CS176">
            <v>-56667.53</v>
          </cell>
        </row>
        <row r="177">
          <cell r="C177">
            <v>1900064476</v>
          </cell>
          <cell r="D177">
            <v>2018</v>
          </cell>
          <cell r="E177">
            <v>8</v>
          </cell>
          <cell r="F177">
            <v>43333</v>
          </cell>
          <cell r="G177">
            <v>43313</v>
          </cell>
          <cell r="I177">
            <v>0</v>
          </cell>
          <cell r="J177">
            <v>4</v>
          </cell>
          <cell r="K177">
            <v>701000</v>
          </cell>
          <cell r="L177" t="str">
            <v>Real Property Rent Expense</v>
          </cell>
          <cell r="N177" t="str">
            <v>S</v>
          </cell>
          <cell r="O177">
            <v>1064</v>
          </cell>
          <cell r="P177">
            <v>19714</v>
          </cell>
          <cell r="Q177">
            <v>0</v>
          </cell>
          <cell r="R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 t="str">
            <v>I0</v>
          </cell>
          <cell r="AI177">
            <v>12851</v>
          </cell>
          <cell r="AJ177">
            <v>2001</v>
          </cell>
          <cell r="AK177">
            <v>20649</v>
          </cell>
          <cell r="AO177">
            <v>0</v>
          </cell>
          <cell r="AZ177">
            <v>20649</v>
          </cell>
          <cell r="BA177" t="str">
            <v>KR</v>
          </cell>
          <cell r="BB177">
            <v>1605446</v>
          </cell>
          <cell r="BC177" t="str">
            <v>MV_COMM_USER</v>
          </cell>
          <cell r="BE177" t="str">
            <v>*CONTRACT H-99-2131, 08/01/18</v>
          </cell>
          <cell r="BF177">
            <v>20180821</v>
          </cell>
          <cell r="BG177" t="str">
            <v>S</v>
          </cell>
          <cell r="BH177">
            <v>308079</v>
          </cell>
          <cell r="BI177" t="str">
            <v>STATE OF HAWAII</v>
          </cell>
          <cell r="BR177">
            <v>0</v>
          </cell>
          <cell r="CI177">
            <v>1900064476</v>
          </cell>
          <cell r="CJ177">
            <v>2007</v>
          </cell>
          <cell r="CO177" t="str">
            <v>ZP</v>
          </cell>
          <cell r="CP177">
            <v>2000056932</v>
          </cell>
          <cell r="CQ177">
            <v>43335</v>
          </cell>
          <cell r="CR177">
            <v>456702</v>
          </cell>
          <cell r="CS177">
            <v>-56667.53</v>
          </cell>
        </row>
        <row r="178">
          <cell r="C178">
            <v>1900064476</v>
          </cell>
          <cell r="D178">
            <v>2018</v>
          </cell>
          <cell r="E178">
            <v>8</v>
          </cell>
          <cell r="F178">
            <v>43333</v>
          </cell>
          <cell r="G178">
            <v>43313</v>
          </cell>
          <cell r="I178">
            <v>0</v>
          </cell>
          <cell r="J178">
            <v>5</v>
          </cell>
          <cell r="K178">
            <v>701000</v>
          </cell>
          <cell r="L178" t="str">
            <v>Real Property Rent Expense</v>
          </cell>
          <cell r="N178" t="str">
            <v>S</v>
          </cell>
          <cell r="O178">
            <v>2055.8000000000002</v>
          </cell>
          <cell r="P178">
            <v>19714</v>
          </cell>
          <cell r="Q178">
            <v>0</v>
          </cell>
          <cell r="R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 t="str">
            <v>I0</v>
          </cell>
          <cell r="AI178">
            <v>12851</v>
          </cell>
          <cell r="AJ178">
            <v>2001</v>
          </cell>
          <cell r="AK178">
            <v>20663</v>
          </cell>
          <cell r="AO178">
            <v>0</v>
          </cell>
          <cell r="AZ178">
            <v>20663</v>
          </cell>
          <cell r="BA178" t="str">
            <v>KR</v>
          </cell>
          <cell r="BB178">
            <v>1605446</v>
          </cell>
          <cell r="BC178" t="str">
            <v>MV_COMM_USER</v>
          </cell>
          <cell r="BE178" t="str">
            <v>*CONTRACT H-99-2131, 08/01/18</v>
          </cell>
          <cell r="BF178">
            <v>20180821</v>
          </cell>
          <cell r="BG178" t="str">
            <v>S</v>
          </cell>
          <cell r="BH178">
            <v>308079</v>
          </cell>
          <cell r="BI178" t="str">
            <v>STATE OF HAWAII</v>
          </cell>
          <cell r="BR178">
            <v>0</v>
          </cell>
          <cell r="CI178">
            <v>1900064476</v>
          </cell>
          <cell r="CJ178">
            <v>2007</v>
          </cell>
          <cell r="CO178" t="str">
            <v>ZP</v>
          </cell>
          <cell r="CP178">
            <v>2000056932</v>
          </cell>
          <cell r="CQ178">
            <v>43335</v>
          </cell>
          <cell r="CR178">
            <v>456702</v>
          </cell>
          <cell r="CS178">
            <v>-56667.53</v>
          </cell>
        </row>
        <row r="179">
          <cell r="C179">
            <v>1900064633</v>
          </cell>
          <cell r="D179">
            <v>2018</v>
          </cell>
          <cell r="E179">
            <v>8</v>
          </cell>
          <cell r="F179">
            <v>43343</v>
          </cell>
          <cell r="G179">
            <v>43313</v>
          </cell>
          <cell r="I179">
            <v>0</v>
          </cell>
          <cell r="J179">
            <v>2</v>
          </cell>
          <cell r="K179">
            <v>701000</v>
          </cell>
          <cell r="L179" t="str">
            <v>Real Property Rent Expense</v>
          </cell>
          <cell r="N179" t="str">
            <v>S</v>
          </cell>
          <cell r="O179">
            <v>5669</v>
          </cell>
          <cell r="P179">
            <v>5669</v>
          </cell>
          <cell r="Q179">
            <v>0</v>
          </cell>
          <cell r="R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 t="str">
            <v>I0</v>
          </cell>
          <cell r="AI179">
            <v>12851</v>
          </cell>
          <cell r="AJ179">
            <v>2001</v>
          </cell>
          <cell r="AK179">
            <v>20876</v>
          </cell>
          <cell r="AO179">
            <v>0</v>
          </cell>
          <cell r="AZ179">
            <v>20876</v>
          </cell>
          <cell r="BA179" t="str">
            <v>KR</v>
          </cell>
          <cell r="BB179">
            <v>1605402</v>
          </cell>
          <cell r="BC179" t="str">
            <v>MV_COMM_USER</v>
          </cell>
          <cell r="BE179" t="str">
            <v>CONTRACT H-99-2175</v>
          </cell>
          <cell r="BF179">
            <v>20180831</v>
          </cell>
          <cell r="BG179" t="str">
            <v>S</v>
          </cell>
          <cell r="BH179">
            <v>308079</v>
          </cell>
          <cell r="BI179" t="str">
            <v>STATE OF HAWAII</v>
          </cell>
          <cell r="BR179">
            <v>0</v>
          </cell>
          <cell r="CI179">
            <v>1900064633</v>
          </cell>
          <cell r="CJ179">
            <v>2007</v>
          </cell>
          <cell r="CO179" t="str">
            <v>ZP</v>
          </cell>
          <cell r="CP179">
            <v>2000057139</v>
          </cell>
          <cell r="CQ179">
            <v>43349</v>
          </cell>
          <cell r="CR179">
            <v>456906</v>
          </cell>
          <cell r="CS179">
            <v>-10965.52</v>
          </cell>
        </row>
        <row r="180">
          <cell r="C180">
            <v>1900064767</v>
          </cell>
          <cell r="D180">
            <v>2018</v>
          </cell>
          <cell r="E180">
            <v>9</v>
          </cell>
          <cell r="F180">
            <v>43362</v>
          </cell>
          <cell r="G180">
            <v>43344</v>
          </cell>
          <cell r="I180">
            <v>0</v>
          </cell>
          <cell r="J180">
            <v>2</v>
          </cell>
          <cell r="K180">
            <v>701000</v>
          </cell>
          <cell r="L180" t="str">
            <v>Real Property Rent Expense</v>
          </cell>
          <cell r="N180" t="str">
            <v>S</v>
          </cell>
          <cell r="O180">
            <v>3817.2</v>
          </cell>
          <cell r="P180">
            <v>19714</v>
          </cell>
          <cell r="Q180">
            <v>0</v>
          </cell>
          <cell r="R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 t="str">
            <v>I0</v>
          </cell>
          <cell r="AI180">
            <v>12851</v>
          </cell>
          <cell r="AJ180">
            <v>2001</v>
          </cell>
          <cell r="AK180">
            <v>20288</v>
          </cell>
          <cell r="AO180">
            <v>0</v>
          </cell>
          <cell r="AZ180">
            <v>20288</v>
          </cell>
          <cell r="BA180" t="str">
            <v>KR</v>
          </cell>
          <cell r="BB180">
            <v>1608465</v>
          </cell>
          <cell r="BC180" t="str">
            <v>MV_COMM_USER</v>
          </cell>
          <cell r="BE180" t="str">
            <v>*CONTRACT H-99-2131, 09/01/18</v>
          </cell>
          <cell r="BF180">
            <v>20180919</v>
          </cell>
          <cell r="BG180" t="str">
            <v>S</v>
          </cell>
          <cell r="BH180">
            <v>308079</v>
          </cell>
          <cell r="BI180" t="str">
            <v>STATE OF HAWAII</v>
          </cell>
          <cell r="BR180">
            <v>0</v>
          </cell>
          <cell r="CI180">
            <v>1900064767</v>
          </cell>
          <cell r="CJ180">
            <v>2007</v>
          </cell>
          <cell r="CO180" t="str">
            <v>ZP</v>
          </cell>
          <cell r="CP180">
            <v>2000057340</v>
          </cell>
          <cell r="CQ180">
            <v>43363</v>
          </cell>
          <cell r="CR180">
            <v>457105</v>
          </cell>
          <cell r="CS180">
            <v>-49013.27</v>
          </cell>
        </row>
        <row r="181">
          <cell r="C181">
            <v>1900064767</v>
          </cell>
          <cell r="D181">
            <v>2018</v>
          </cell>
          <cell r="E181">
            <v>9</v>
          </cell>
          <cell r="F181">
            <v>43362</v>
          </cell>
          <cell r="G181">
            <v>43344</v>
          </cell>
          <cell r="I181">
            <v>0</v>
          </cell>
          <cell r="J181">
            <v>3</v>
          </cell>
          <cell r="K181">
            <v>701000</v>
          </cell>
          <cell r="L181" t="str">
            <v>Real Property Rent Expense</v>
          </cell>
          <cell r="N181" t="str">
            <v>S</v>
          </cell>
          <cell r="O181">
            <v>12777</v>
          </cell>
          <cell r="P181">
            <v>19714</v>
          </cell>
          <cell r="Q181">
            <v>0</v>
          </cell>
          <cell r="R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 t="str">
            <v>I0</v>
          </cell>
          <cell r="AI181">
            <v>12851</v>
          </cell>
          <cell r="AJ181">
            <v>2001</v>
          </cell>
          <cell r="AK181">
            <v>20289</v>
          </cell>
          <cell r="AO181">
            <v>0</v>
          </cell>
          <cell r="AZ181">
            <v>20289</v>
          </cell>
          <cell r="BA181" t="str">
            <v>KR</v>
          </cell>
          <cell r="BB181">
            <v>1608465</v>
          </cell>
          <cell r="BC181" t="str">
            <v>MV_COMM_USER</v>
          </cell>
          <cell r="BE181" t="str">
            <v>*CONTRACT H-99-2131, 09/01/18</v>
          </cell>
          <cell r="BF181">
            <v>20180919</v>
          </cell>
          <cell r="BG181" t="str">
            <v>S</v>
          </cell>
          <cell r="BH181">
            <v>308079</v>
          </cell>
          <cell r="BI181" t="str">
            <v>STATE OF HAWAII</v>
          </cell>
          <cell r="BR181">
            <v>0</v>
          </cell>
          <cell r="CI181">
            <v>1900064767</v>
          </cell>
          <cell r="CJ181">
            <v>2007</v>
          </cell>
          <cell r="CO181" t="str">
            <v>ZP</v>
          </cell>
          <cell r="CP181">
            <v>2000057340</v>
          </cell>
          <cell r="CQ181">
            <v>43363</v>
          </cell>
          <cell r="CR181">
            <v>457105</v>
          </cell>
          <cell r="CS181">
            <v>-49013.27</v>
          </cell>
        </row>
        <row r="182">
          <cell r="C182">
            <v>1900064767</v>
          </cell>
          <cell r="D182">
            <v>2018</v>
          </cell>
          <cell r="E182">
            <v>9</v>
          </cell>
          <cell r="F182">
            <v>43362</v>
          </cell>
          <cell r="G182">
            <v>43344</v>
          </cell>
          <cell r="I182">
            <v>0</v>
          </cell>
          <cell r="J182">
            <v>4</v>
          </cell>
          <cell r="K182">
            <v>701000</v>
          </cell>
          <cell r="L182" t="str">
            <v>Real Property Rent Expense</v>
          </cell>
          <cell r="N182" t="str">
            <v>S</v>
          </cell>
          <cell r="O182">
            <v>1064</v>
          </cell>
          <cell r="P182">
            <v>19714</v>
          </cell>
          <cell r="Q182">
            <v>0</v>
          </cell>
          <cell r="R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 t="str">
            <v>I0</v>
          </cell>
          <cell r="AI182">
            <v>12851</v>
          </cell>
          <cell r="AJ182">
            <v>2001</v>
          </cell>
          <cell r="AK182">
            <v>20649</v>
          </cell>
          <cell r="AO182">
            <v>0</v>
          </cell>
          <cell r="AZ182">
            <v>20649</v>
          </cell>
          <cell r="BA182" t="str">
            <v>KR</v>
          </cell>
          <cell r="BB182">
            <v>1608465</v>
          </cell>
          <cell r="BC182" t="str">
            <v>MV_COMM_USER</v>
          </cell>
          <cell r="BE182" t="str">
            <v>CONTRACT H-99-2131, 09/01/18</v>
          </cell>
          <cell r="BF182">
            <v>20180919</v>
          </cell>
          <cell r="BG182" t="str">
            <v>S</v>
          </cell>
          <cell r="BH182">
            <v>308079</v>
          </cell>
          <cell r="BI182" t="str">
            <v>STATE OF HAWAII</v>
          </cell>
          <cell r="BR182">
            <v>0</v>
          </cell>
          <cell r="CI182">
            <v>1900064767</v>
          </cell>
          <cell r="CJ182">
            <v>2007</v>
          </cell>
          <cell r="CO182" t="str">
            <v>ZP</v>
          </cell>
          <cell r="CP182">
            <v>2000057340</v>
          </cell>
          <cell r="CQ182">
            <v>43363</v>
          </cell>
          <cell r="CR182">
            <v>457105</v>
          </cell>
          <cell r="CS182">
            <v>-49013.27</v>
          </cell>
        </row>
        <row r="183">
          <cell r="C183">
            <v>1900064767</v>
          </cell>
          <cell r="D183">
            <v>2018</v>
          </cell>
          <cell r="E183">
            <v>9</v>
          </cell>
          <cell r="F183">
            <v>43362</v>
          </cell>
          <cell r="G183">
            <v>43344</v>
          </cell>
          <cell r="I183">
            <v>0</v>
          </cell>
          <cell r="J183">
            <v>5</v>
          </cell>
          <cell r="K183">
            <v>701000</v>
          </cell>
          <cell r="L183" t="str">
            <v>Real Property Rent Expense</v>
          </cell>
          <cell r="N183" t="str">
            <v>S</v>
          </cell>
          <cell r="O183">
            <v>2055.8000000000002</v>
          </cell>
          <cell r="P183">
            <v>19714</v>
          </cell>
          <cell r="Q183">
            <v>0</v>
          </cell>
          <cell r="R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 t="str">
            <v>I0</v>
          </cell>
          <cell r="AI183">
            <v>12851</v>
          </cell>
          <cell r="AJ183">
            <v>2001</v>
          </cell>
          <cell r="AK183">
            <v>20663</v>
          </cell>
          <cell r="AO183">
            <v>0</v>
          </cell>
          <cell r="AZ183">
            <v>20663</v>
          </cell>
          <cell r="BA183" t="str">
            <v>KR</v>
          </cell>
          <cell r="BB183">
            <v>1608465</v>
          </cell>
          <cell r="BC183" t="str">
            <v>MV_COMM_USER</v>
          </cell>
          <cell r="BE183" t="str">
            <v>CONTRACT H-99-2131, 09/01/18</v>
          </cell>
          <cell r="BF183">
            <v>20180919</v>
          </cell>
          <cell r="BG183" t="str">
            <v>S</v>
          </cell>
          <cell r="BH183">
            <v>308079</v>
          </cell>
          <cell r="BI183" t="str">
            <v>STATE OF HAWAII</v>
          </cell>
          <cell r="BR183">
            <v>0</v>
          </cell>
          <cell r="CI183">
            <v>1900064767</v>
          </cell>
          <cell r="CJ183">
            <v>2007</v>
          </cell>
          <cell r="CO183" t="str">
            <v>ZP</v>
          </cell>
          <cell r="CP183">
            <v>2000057340</v>
          </cell>
          <cell r="CQ183">
            <v>43363</v>
          </cell>
          <cell r="CR183">
            <v>457105</v>
          </cell>
          <cell r="CS183">
            <v>-49013.27</v>
          </cell>
        </row>
        <row r="184">
          <cell r="C184">
            <v>1900064768</v>
          </cell>
          <cell r="D184">
            <v>2018</v>
          </cell>
          <cell r="E184">
            <v>9</v>
          </cell>
          <cell r="F184">
            <v>43362</v>
          </cell>
          <cell r="G184">
            <v>43344</v>
          </cell>
          <cell r="I184">
            <v>0</v>
          </cell>
          <cell r="J184">
            <v>2</v>
          </cell>
          <cell r="K184">
            <v>701000</v>
          </cell>
          <cell r="L184" t="str">
            <v>Real Property Rent Expense</v>
          </cell>
          <cell r="N184" t="str">
            <v>S</v>
          </cell>
          <cell r="O184">
            <v>5669</v>
          </cell>
          <cell r="P184">
            <v>5669</v>
          </cell>
          <cell r="Q184">
            <v>0</v>
          </cell>
          <cell r="R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 t="str">
            <v>I0</v>
          </cell>
          <cell r="AI184">
            <v>12851</v>
          </cell>
          <cell r="AJ184">
            <v>2001</v>
          </cell>
          <cell r="AK184">
            <v>20876</v>
          </cell>
          <cell r="AO184">
            <v>0</v>
          </cell>
          <cell r="AZ184">
            <v>20876</v>
          </cell>
          <cell r="BA184" t="str">
            <v>KR</v>
          </cell>
          <cell r="BB184">
            <v>1608420</v>
          </cell>
          <cell r="BC184" t="str">
            <v>MV_COMM_USER</v>
          </cell>
          <cell r="BE184" t="str">
            <v>*CONTRACT H-99-2175, 09/01/18</v>
          </cell>
          <cell r="BF184">
            <v>20180919</v>
          </cell>
          <cell r="BG184" t="str">
            <v>S</v>
          </cell>
          <cell r="BH184">
            <v>308079</v>
          </cell>
          <cell r="BI184" t="str">
            <v>STATE OF HAWAII</v>
          </cell>
          <cell r="BR184">
            <v>0</v>
          </cell>
          <cell r="CI184">
            <v>1900064768</v>
          </cell>
          <cell r="CJ184">
            <v>2007</v>
          </cell>
          <cell r="CO184" t="str">
            <v>ZP</v>
          </cell>
          <cell r="CP184">
            <v>2000057340</v>
          </cell>
          <cell r="CQ184">
            <v>43363</v>
          </cell>
          <cell r="CR184">
            <v>457105</v>
          </cell>
          <cell r="CS184">
            <v>-49013.27</v>
          </cell>
        </row>
        <row r="185">
          <cell r="C185">
            <v>1900064874</v>
          </cell>
          <cell r="D185">
            <v>2018</v>
          </cell>
          <cell r="E185">
            <v>12</v>
          </cell>
          <cell r="F185">
            <v>43447</v>
          </cell>
          <cell r="G185">
            <v>43354</v>
          </cell>
          <cell r="I185">
            <v>0</v>
          </cell>
          <cell r="J185">
            <v>2</v>
          </cell>
          <cell r="K185">
            <v>701000</v>
          </cell>
          <cell r="L185" t="str">
            <v>Real Property Rent Expense</v>
          </cell>
          <cell r="N185" t="str">
            <v>S</v>
          </cell>
          <cell r="O185">
            <v>6946</v>
          </cell>
          <cell r="P185">
            <v>6946</v>
          </cell>
          <cell r="Q185">
            <v>0</v>
          </cell>
          <cell r="R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 t="str">
            <v>I0</v>
          </cell>
          <cell r="AI185">
            <v>12851</v>
          </cell>
          <cell r="AJ185">
            <v>2001</v>
          </cell>
          <cell r="AK185">
            <v>20289</v>
          </cell>
          <cell r="AO185">
            <v>0</v>
          </cell>
          <cell r="AZ185">
            <v>20289</v>
          </cell>
          <cell r="BA185" t="str">
            <v>KR</v>
          </cell>
          <cell r="BB185">
            <v>1608667</v>
          </cell>
          <cell r="BC185" t="str">
            <v>MV_COMM_USER</v>
          </cell>
          <cell r="BE185" t="str">
            <v>*STORAGE, PIER 39/40, 08/01/18</v>
          </cell>
          <cell r="BG185" t="str">
            <v>S</v>
          </cell>
          <cell r="BH185">
            <v>308079</v>
          </cell>
          <cell r="BI185" t="str">
            <v>STATE OF HAWAII</v>
          </cell>
          <cell r="BR185">
            <v>0</v>
          </cell>
          <cell r="CI185">
            <v>1900064874</v>
          </cell>
          <cell r="CJ185">
            <v>2007</v>
          </cell>
          <cell r="CO185" t="str">
            <v>ZP</v>
          </cell>
          <cell r="CP185">
            <v>2000058769</v>
          </cell>
          <cell r="CQ185">
            <v>43454</v>
          </cell>
          <cell r="CR185">
            <v>458520</v>
          </cell>
          <cell r="CS185">
            <v>-87122.66</v>
          </cell>
        </row>
        <row r="186">
          <cell r="C186">
            <v>1900064875</v>
          </cell>
          <cell r="D186">
            <v>2018</v>
          </cell>
          <cell r="E186">
            <v>12</v>
          </cell>
          <cell r="F186">
            <v>43447</v>
          </cell>
          <cell r="G186">
            <v>43354</v>
          </cell>
          <cell r="I186">
            <v>0</v>
          </cell>
          <cell r="J186">
            <v>2</v>
          </cell>
          <cell r="K186">
            <v>701000</v>
          </cell>
          <cell r="L186" t="str">
            <v>Real Property Rent Expense</v>
          </cell>
          <cell r="N186" t="str">
            <v>S</v>
          </cell>
          <cell r="O186">
            <v>21641.07</v>
          </cell>
          <cell r="P186">
            <v>21641.07</v>
          </cell>
          <cell r="Q186">
            <v>0</v>
          </cell>
          <cell r="R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 t="str">
            <v>I0</v>
          </cell>
          <cell r="AI186">
            <v>12851</v>
          </cell>
          <cell r="AJ186">
            <v>2001</v>
          </cell>
          <cell r="AK186">
            <v>20289</v>
          </cell>
          <cell r="AO186">
            <v>0</v>
          </cell>
          <cell r="AZ186">
            <v>20289</v>
          </cell>
          <cell r="BA186" t="str">
            <v>KR</v>
          </cell>
          <cell r="BB186">
            <v>1608671</v>
          </cell>
          <cell r="BC186" t="str">
            <v>MV_COMM_USER</v>
          </cell>
          <cell r="BE186" t="str">
            <v>*STORAGE, PIER 39, 08/01/18</v>
          </cell>
          <cell r="BF186">
            <v>20181213</v>
          </cell>
          <cell r="BG186" t="str">
            <v>S</v>
          </cell>
          <cell r="BH186">
            <v>308079</v>
          </cell>
          <cell r="BI186" t="str">
            <v>STATE OF HAWAII</v>
          </cell>
          <cell r="BR186">
            <v>0</v>
          </cell>
          <cell r="CI186">
            <v>1900064875</v>
          </cell>
          <cell r="CJ186">
            <v>2007</v>
          </cell>
          <cell r="CO186" t="str">
            <v>ZP</v>
          </cell>
          <cell r="CP186">
            <v>2000058769</v>
          </cell>
          <cell r="CQ186">
            <v>43454</v>
          </cell>
          <cell r="CR186">
            <v>458520</v>
          </cell>
          <cell r="CS186">
            <v>-87122.66</v>
          </cell>
        </row>
        <row r="187">
          <cell r="C187">
            <v>1900064876</v>
          </cell>
          <cell r="D187">
            <v>2018</v>
          </cell>
          <cell r="E187">
            <v>10</v>
          </cell>
          <cell r="F187">
            <v>43393</v>
          </cell>
          <cell r="G187">
            <v>43344</v>
          </cell>
          <cell r="I187">
            <v>0</v>
          </cell>
          <cell r="J187">
            <v>2</v>
          </cell>
          <cell r="K187">
            <v>701000</v>
          </cell>
          <cell r="L187" t="str">
            <v>Real Property Rent Expense</v>
          </cell>
          <cell r="N187" t="str">
            <v>S</v>
          </cell>
          <cell r="O187">
            <v>7520.15</v>
          </cell>
          <cell r="P187">
            <v>9801</v>
          </cell>
          <cell r="Q187">
            <v>0</v>
          </cell>
          <cell r="R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 t="str">
            <v>I0</v>
          </cell>
          <cell r="AI187">
            <v>12851</v>
          </cell>
          <cell r="AJ187">
            <v>2001</v>
          </cell>
          <cell r="AK187">
            <v>20876</v>
          </cell>
          <cell r="AO187">
            <v>0</v>
          </cell>
          <cell r="AZ187">
            <v>20876</v>
          </cell>
          <cell r="BA187" t="str">
            <v>KR</v>
          </cell>
          <cell r="BB187">
            <v>1608174</v>
          </cell>
          <cell r="BC187" t="str">
            <v>MV_COMM_USER</v>
          </cell>
          <cell r="BE187" t="str">
            <v>*PARKING, OPKG, 09/01/18</v>
          </cell>
          <cell r="BG187" t="str">
            <v>S</v>
          </cell>
          <cell r="BH187">
            <v>308079</v>
          </cell>
          <cell r="BI187" t="str">
            <v>STATE OF HAWAII</v>
          </cell>
          <cell r="BR187">
            <v>0</v>
          </cell>
          <cell r="CI187">
            <v>1900064876</v>
          </cell>
          <cell r="CJ187">
            <v>2007</v>
          </cell>
          <cell r="CO187" t="str">
            <v>ZP</v>
          </cell>
          <cell r="CP187">
            <v>2000057902</v>
          </cell>
          <cell r="CQ187">
            <v>43398</v>
          </cell>
          <cell r="CR187">
            <v>457657</v>
          </cell>
          <cell r="CS187">
            <v>-210485.25</v>
          </cell>
        </row>
        <row r="188">
          <cell r="C188">
            <v>1900064876</v>
          </cell>
          <cell r="D188">
            <v>2018</v>
          </cell>
          <cell r="E188">
            <v>10</v>
          </cell>
          <cell r="F188">
            <v>43393</v>
          </cell>
          <cell r="G188">
            <v>43344</v>
          </cell>
          <cell r="I188">
            <v>0</v>
          </cell>
          <cell r="J188">
            <v>3</v>
          </cell>
          <cell r="K188">
            <v>701000</v>
          </cell>
          <cell r="L188" t="str">
            <v>Real Property Rent Expense</v>
          </cell>
          <cell r="N188" t="str">
            <v>S</v>
          </cell>
          <cell r="O188">
            <v>136.86000000000001</v>
          </cell>
          <cell r="P188">
            <v>9801</v>
          </cell>
          <cell r="Q188">
            <v>0</v>
          </cell>
          <cell r="R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 t="str">
            <v>I0</v>
          </cell>
          <cell r="AI188">
            <v>12851</v>
          </cell>
          <cell r="AJ188">
            <v>2001</v>
          </cell>
          <cell r="AK188">
            <v>20324</v>
          </cell>
          <cell r="AO188">
            <v>0</v>
          </cell>
          <cell r="AZ188">
            <v>20324</v>
          </cell>
          <cell r="BA188" t="str">
            <v>KR</v>
          </cell>
          <cell r="BB188">
            <v>1608174</v>
          </cell>
          <cell r="BC188" t="str">
            <v>MV_COMM_USER</v>
          </cell>
          <cell r="BE188" t="str">
            <v>*PARKING, OPKG, 09/01/18</v>
          </cell>
          <cell r="BG188" t="str">
            <v>S</v>
          </cell>
          <cell r="BH188">
            <v>308079</v>
          </cell>
          <cell r="BI188" t="str">
            <v>STATE OF HAWAII</v>
          </cell>
          <cell r="BR188">
            <v>0</v>
          </cell>
          <cell r="CI188">
            <v>1900064876</v>
          </cell>
          <cell r="CJ188">
            <v>2007</v>
          </cell>
          <cell r="CO188" t="str">
            <v>ZP</v>
          </cell>
          <cell r="CP188">
            <v>2000057902</v>
          </cell>
          <cell r="CQ188">
            <v>43398</v>
          </cell>
          <cell r="CR188">
            <v>457657</v>
          </cell>
          <cell r="CS188">
            <v>-210485.25</v>
          </cell>
        </row>
        <row r="189">
          <cell r="C189">
            <v>1900064876</v>
          </cell>
          <cell r="D189">
            <v>2018</v>
          </cell>
          <cell r="E189">
            <v>10</v>
          </cell>
          <cell r="F189">
            <v>43393</v>
          </cell>
          <cell r="G189">
            <v>43344</v>
          </cell>
          <cell r="I189">
            <v>0</v>
          </cell>
          <cell r="J189">
            <v>4</v>
          </cell>
          <cell r="K189">
            <v>701000</v>
          </cell>
          <cell r="L189" t="str">
            <v>Real Property Rent Expense</v>
          </cell>
          <cell r="N189" t="str">
            <v>S</v>
          </cell>
          <cell r="O189">
            <v>273.72000000000003</v>
          </cell>
          <cell r="P189">
            <v>9801</v>
          </cell>
          <cell r="Q189">
            <v>0</v>
          </cell>
          <cell r="R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 t="str">
            <v>I0</v>
          </cell>
          <cell r="AI189">
            <v>12851</v>
          </cell>
          <cell r="AJ189">
            <v>2001</v>
          </cell>
          <cell r="AK189">
            <v>20824</v>
          </cell>
          <cell r="AO189">
            <v>0</v>
          </cell>
          <cell r="AZ189">
            <v>20824</v>
          </cell>
          <cell r="BA189" t="str">
            <v>KR</v>
          </cell>
          <cell r="BB189">
            <v>1608174</v>
          </cell>
          <cell r="BC189" t="str">
            <v>MV_COMM_USER</v>
          </cell>
          <cell r="BE189" t="str">
            <v>*PARKING, OPKG, 09/01/18</v>
          </cell>
          <cell r="BG189" t="str">
            <v>S</v>
          </cell>
          <cell r="BH189">
            <v>308079</v>
          </cell>
          <cell r="BI189" t="str">
            <v>STATE OF HAWAII</v>
          </cell>
          <cell r="BR189">
            <v>0</v>
          </cell>
          <cell r="CI189">
            <v>1900064876</v>
          </cell>
          <cell r="CJ189">
            <v>2007</v>
          </cell>
          <cell r="CO189" t="str">
            <v>ZP</v>
          </cell>
          <cell r="CP189">
            <v>2000057902</v>
          </cell>
          <cell r="CQ189">
            <v>43398</v>
          </cell>
          <cell r="CR189">
            <v>457657</v>
          </cell>
          <cell r="CS189">
            <v>-210485.25</v>
          </cell>
        </row>
        <row r="190">
          <cell r="C190">
            <v>1900064876</v>
          </cell>
          <cell r="D190">
            <v>2018</v>
          </cell>
          <cell r="E190">
            <v>10</v>
          </cell>
          <cell r="F190">
            <v>43393</v>
          </cell>
          <cell r="G190">
            <v>43344</v>
          </cell>
          <cell r="I190">
            <v>0</v>
          </cell>
          <cell r="J190">
            <v>5</v>
          </cell>
          <cell r="K190">
            <v>701000</v>
          </cell>
          <cell r="L190" t="str">
            <v>Real Property Rent Expense</v>
          </cell>
          <cell r="N190" t="str">
            <v>S</v>
          </cell>
          <cell r="O190">
            <v>228.1</v>
          </cell>
          <cell r="P190">
            <v>9801</v>
          </cell>
          <cell r="Q190">
            <v>0</v>
          </cell>
          <cell r="R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 t="str">
            <v>I0</v>
          </cell>
          <cell r="AI190">
            <v>12851</v>
          </cell>
          <cell r="AJ190">
            <v>2001</v>
          </cell>
          <cell r="AK190">
            <v>20823</v>
          </cell>
          <cell r="AO190">
            <v>0</v>
          </cell>
          <cell r="AZ190">
            <v>20823</v>
          </cell>
          <cell r="BA190" t="str">
            <v>KR</v>
          </cell>
          <cell r="BB190">
            <v>1608174</v>
          </cell>
          <cell r="BC190" t="str">
            <v>MV_COMM_USER</v>
          </cell>
          <cell r="BE190" t="str">
            <v>*PARKING, OPKG, 09/01/18</v>
          </cell>
          <cell r="BG190" t="str">
            <v>S</v>
          </cell>
          <cell r="BH190">
            <v>308079</v>
          </cell>
          <cell r="BI190" t="str">
            <v>STATE OF HAWAII</v>
          </cell>
          <cell r="BR190">
            <v>0</v>
          </cell>
          <cell r="CI190">
            <v>1900064876</v>
          </cell>
          <cell r="CJ190">
            <v>2007</v>
          </cell>
          <cell r="CO190" t="str">
            <v>ZP</v>
          </cell>
          <cell r="CP190">
            <v>2000057902</v>
          </cell>
          <cell r="CQ190">
            <v>43398</v>
          </cell>
          <cell r="CR190">
            <v>457657</v>
          </cell>
          <cell r="CS190">
            <v>-210485.25</v>
          </cell>
        </row>
        <row r="191">
          <cell r="C191">
            <v>1900064876</v>
          </cell>
          <cell r="D191">
            <v>2018</v>
          </cell>
          <cell r="E191">
            <v>10</v>
          </cell>
          <cell r="F191">
            <v>43393</v>
          </cell>
          <cell r="G191">
            <v>43344</v>
          </cell>
          <cell r="I191">
            <v>0</v>
          </cell>
          <cell r="J191">
            <v>6</v>
          </cell>
          <cell r="K191">
            <v>701000</v>
          </cell>
          <cell r="L191" t="str">
            <v>Real Property Rent Expense</v>
          </cell>
          <cell r="N191" t="str">
            <v>S</v>
          </cell>
          <cell r="O191">
            <v>91.24</v>
          </cell>
          <cell r="P191">
            <v>9801</v>
          </cell>
          <cell r="Q191">
            <v>0</v>
          </cell>
          <cell r="R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 t="str">
            <v>I0</v>
          </cell>
          <cell r="AI191">
            <v>12851</v>
          </cell>
          <cell r="AJ191">
            <v>2001</v>
          </cell>
          <cell r="AK191">
            <v>20320</v>
          </cell>
          <cell r="AO191">
            <v>0</v>
          </cell>
          <cell r="AZ191">
            <v>20320</v>
          </cell>
          <cell r="BA191" t="str">
            <v>KR</v>
          </cell>
          <cell r="BB191">
            <v>1608174</v>
          </cell>
          <cell r="BC191" t="str">
            <v>MV_COMM_USER</v>
          </cell>
          <cell r="BE191" t="str">
            <v>*PARKING, OPKG, 09/01/18</v>
          </cell>
          <cell r="BG191" t="str">
            <v>S</v>
          </cell>
          <cell r="BH191">
            <v>308079</v>
          </cell>
          <cell r="BI191" t="str">
            <v>STATE OF HAWAII</v>
          </cell>
          <cell r="BR191">
            <v>0</v>
          </cell>
          <cell r="CI191">
            <v>1900064876</v>
          </cell>
          <cell r="CJ191">
            <v>2007</v>
          </cell>
          <cell r="CO191" t="str">
            <v>ZP</v>
          </cell>
          <cell r="CP191">
            <v>2000057902</v>
          </cell>
          <cell r="CQ191">
            <v>43398</v>
          </cell>
          <cell r="CR191">
            <v>457657</v>
          </cell>
          <cell r="CS191">
            <v>-210485.25</v>
          </cell>
        </row>
        <row r="192">
          <cell r="C192">
            <v>1900064876</v>
          </cell>
          <cell r="D192">
            <v>2018</v>
          </cell>
          <cell r="E192">
            <v>10</v>
          </cell>
          <cell r="F192">
            <v>43393</v>
          </cell>
          <cell r="G192">
            <v>43344</v>
          </cell>
          <cell r="I192">
            <v>0</v>
          </cell>
          <cell r="J192">
            <v>7</v>
          </cell>
          <cell r="K192">
            <v>701000</v>
          </cell>
          <cell r="L192" t="str">
            <v>Real Property Rent Expense</v>
          </cell>
          <cell r="N192" t="str">
            <v>S</v>
          </cell>
          <cell r="O192">
            <v>45.61</v>
          </cell>
          <cell r="P192">
            <v>9801</v>
          </cell>
          <cell r="Q192">
            <v>0</v>
          </cell>
          <cell r="R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 t="str">
            <v>I0</v>
          </cell>
          <cell r="AI192">
            <v>12851</v>
          </cell>
          <cell r="AJ192">
            <v>2001</v>
          </cell>
          <cell r="AK192">
            <v>20288</v>
          </cell>
          <cell r="AO192">
            <v>0</v>
          </cell>
          <cell r="AZ192">
            <v>20288</v>
          </cell>
          <cell r="BA192" t="str">
            <v>KR</v>
          </cell>
          <cell r="BB192">
            <v>1608174</v>
          </cell>
          <cell r="BC192" t="str">
            <v>MV_COMM_USER</v>
          </cell>
          <cell r="BE192" t="str">
            <v>*PARKING, OPKG, 09/01/18</v>
          </cell>
          <cell r="BG192" t="str">
            <v>S</v>
          </cell>
          <cell r="BH192">
            <v>308079</v>
          </cell>
          <cell r="BI192" t="str">
            <v>STATE OF HAWAII</v>
          </cell>
          <cell r="BR192">
            <v>0</v>
          </cell>
          <cell r="CI192">
            <v>1900064876</v>
          </cell>
          <cell r="CJ192">
            <v>2007</v>
          </cell>
          <cell r="CO192" t="str">
            <v>ZP</v>
          </cell>
          <cell r="CP192">
            <v>2000057902</v>
          </cell>
          <cell r="CQ192">
            <v>43398</v>
          </cell>
          <cell r="CR192">
            <v>457657</v>
          </cell>
          <cell r="CS192">
            <v>-210485.25</v>
          </cell>
        </row>
        <row r="193">
          <cell r="C193">
            <v>1900064876</v>
          </cell>
          <cell r="D193">
            <v>2018</v>
          </cell>
          <cell r="E193">
            <v>10</v>
          </cell>
          <cell r="F193">
            <v>43393</v>
          </cell>
          <cell r="G193">
            <v>43344</v>
          </cell>
          <cell r="I193">
            <v>0</v>
          </cell>
          <cell r="J193">
            <v>8</v>
          </cell>
          <cell r="K193">
            <v>701000</v>
          </cell>
          <cell r="L193" t="str">
            <v>Real Property Rent Expense</v>
          </cell>
          <cell r="N193" t="str">
            <v>S</v>
          </cell>
          <cell r="O193">
            <v>547.44000000000005</v>
          </cell>
          <cell r="P193">
            <v>9801</v>
          </cell>
          <cell r="Q193">
            <v>0</v>
          </cell>
          <cell r="R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 t="str">
            <v>I0</v>
          </cell>
          <cell r="AI193">
            <v>12851</v>
          </cell>
          <cell r="AJ193">
            <v>2001</v>
          </cell>
          <cell r="AK193">
            <v>20289</v>
          </cell>
          <cell r="AO193">
            <v>0</v>
          </cell>
          <cell r="AZ193">
            <v>20289</v>
          </cell>
          <cell r="BA193" t="str">
            <v>KR</v>
          </cell>
          <cell r="BB193">
            <v>1608174</v>
          </cell>
          <cell r="BC193" t="str">
            <v>MV_COMM_USER</v>
          </cell>
          <cell r="BE193" t="str">
            <v>*PARKING, OPKG, 09/01/18</v>
          </cell>
          <cell r="BG193" t="str">
            <v>S</v>
          </cell>
          <cell r="BH193">
            <v>308079</v>
          </cell>
          <cell r="BI193" t="str">
            <v>STATE OF HAWAII</v>
          </cell>
          <cell r="BR193">
            <v>0</v>
          </cell>
          <cell r="CI193">
            <v>1900064876</v>
          </cell>
          <cell r="CJ193">
            <v>2007</v>
          </cell>
          <cell r="CO193" t="str">
            <v>ZP</v>
          </cell>
          <cell r="CP193">
            <v>2000057902</v>
          </cell>
          <cell r="CQ193">
            <v>43398</v>
          </cell>
          <cell r="CR193">
            <v>457657</v>
          </cell>
          <cell r="CS193">
            <v>-210485.25</v>
          </cell>
        </row>
        <row r="194">
          <cell r="C194">
            <v>1900064876</v>
          </cell>
          <cell r="D194">
            <v>2018</v>
          </cell>
          <cell r="E194">
            <v>10</v>
          </cell>
          <cell r="F194">
            <v>43393</v>
          </cell>
          <cell r="G194">
            <v>43344</v>
          </cell>
          <cell r="I194">
            <v>0</v>
          </cell>
          <cell r="J194">
            <v>9</v>
          </cell>
          <cell r="K194">
            <v>701000</v>
          </cell>
          <cell r="L194" t="str">
            <v>Real Property Rent Expense</v>
          </cell>
          <cell r="N194" t="str">
            <v>S</v>
          </cell>
          <cell r="O194">
            <v>91.24</v>
          </cell>
          <cell r="P194">
            <v>9801</v>
          </cell>
          <cell r="Q194">
            <v>0</v>
          </cell>
          <cell r="R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 t="str">
            <v>I0</v>
          </cell>
          <cell r="AI194">
            <v>12851</v>
          </cell>
          <cell r="AJ194">
            <v>2001</v>
          </cell>
          <cell r="AK194">
            <v>20319</v>
          </cell>
          <cell r="AO194">
            <v>0</v>
          </cell>
          <cell r="AZ194">
            <v>20319</v>
          </cell>
          <cell r="BA194" t="str">
            <v>KR</v>
          </cell>
          <cell r="BB194">
            <v>1608174</v>
          </cell>
          <cell r="BC194" t="str">
            <v>MV_COMM_USER</v>
          </cell>
          <cell r="BE194" t="str">
            <v>*PARKING, OPKG, 09/01/18</v>
          </cell>
          <cell r="BG194" t="str">
            <v>S</v>
          </cell>
          <cell r="BH194">
            <v>308079</v>
          </cell>
          <cell r="BI194" t="str">
            <v>STATE OF HAWAII</v>
          </cell>
          <cell r="BR194">
            <v>0</v>
          </cell>
          <cell r="CI194">
            <v>1900064876</v>
          </cell>
          <cell r="CJ194">
            <v>2007</v>
          </cell>
          <cell r="CO194" t="str">
            <v>ZP</v>
          </cell>
          <cell r="CP194">
            <v>2000057902</v>
          </cell>
          <cell r="CQ194">
            <v>43398</v>
          </cell>
          <cell r="CR194">
            <v>457657</v>
          </cell>
          <cell r="CS194">
            <v>-210485.25</v>
          </cell>
        </row>
        <row r="195">
          <cell r="C195">
            <v>1900064876</v>
          </cell>
          <cell r="D195">
            <v>2018</v>
          </cell>
          <cell r="E195">
            <v>10</v>
          </cell>
          <cell r="F195">
            <v>43393</v>
          </cell>
          <cell r="G195">
            <v>43344</v>
          </cell>
          <cell r="I195">
            <v>0</v>
          </cell>
          <cell r="J195">
            <v>10</v>
          </cell>
          <cell r="K195">
            <v>701000</v>
          </cell>
          <cell r="L195" t="str">
            <v>Real Property Rent Expense</v>
          </cell>
          <cell r="N195" t="str">
            <v>S</v>
          </cell>
          <cell r="O195">
            <v>182.44</v>
          </cell>
          <cell r="P195">
            <v>9801</v>
          </cell>
          <cell r="Q195">
            <v>0</v>
          </cell>
          <cell r="R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 t="str">
            <v>I0</v>
          </cell>
          <cell r="AI195">
            <v>12851</v>
          </cell>
          <cell r="AJ195">
            <v>2001</v>
          </cell>
          <cell r="AK195">
            <v>20323</v>
          </cell>
          <cell r="AO195">
            <v>0</v>
          </cell>
          <cell r="AZ195">
            <v>20323</v>
          </cell>
          <cell r="BA195" t="str">
            <v>KR</v>
          </cell>
          <cell r="BB195">
            <v>1608174</v>
          </cell>
          <cell r="BC195" t="str">
            <v>MV_COMM_USER</v>
          </cell>
          <cell r="BE195" t="str">
            <v>*PARKING, OPKG, 09/01/18</v>
          </cell>
          <cell r="BG195" t="str">
            <v>S</v>
          </cell>
          <cell r="BH195">
            <v>308079</v>
          </cell>
          <cell r="BI195" t="str">
            <v>STATE OF HAWAII</v>
          </cell>
          <cell r="BR195">
            <v>0</v>
          </cell>
          <cell r="CI195">
            <v>1900064876</v>
          </cell>
          <cell r="CJ195">
            <v>2007</v>
          </cell>
          <cell r="CO195" t="str">
            <v>ZP</v>
          </cell>
          <cell r="CP195">
            <v>2000057902</v>
          </cell>
          <cell r="CQ195">
            <v>43398</v>
          </cell>
          <cell r="CR195">
            <v>457657</v>
          </cell>
          <cell r="CS195">
            <v>-210485.25</v>
          </cell>
        </row>
        <row r="196">
          <cell r="C196">
            <v>1900064876</v>
          </cell>
          <cell r="D196">
            <v>2018</v>
          </cell>
          <cell r="E196">
            <v>10</v>
          </cell>
          <cell r="F196">
            <v>43393</v>
          </cell>
          <cell r="G196">
            <v>43344</v>
          </cell>
          <cell r="I196">
            <v>0</v>
          </cell>
          <cell r="J196">
            <v>11</v>
          </cell>
          <cell r="K196">
            <v>701000</v>
          </cell>
          <cell r="L196" t="str">
            <v>Real Property Rent Expense</v>
          </cell>
          <cell r="N196" t="str">
            <v>S</v>
          </cell>
          <cell r="O196">
            <v>45.61</v>
          </cell>
          <cell r="P196">
            <v>9801</v>
          </cell>
          <cell r="Q196">
            <v>0</v>
          </cell>
          <cell r="R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 t="str">
            <v>I0</v>
          </cell>
          <cell r="AI196">
            <v>12851</v>
          </cell>
          <cell r="AJ196">
            <v>2001</v>
          </cell>
          <cell r="AK196">
            <v>20321</v>
          </cell>
          <cell r="AO196">
            <v>0</v>
          </cell>
          <cell r="AZ196">
            <v>20321</v>
          </cell>
          <cell r="BA196" t="str">
            <v>KR</v>
          </cell>
          <cell r="BB196">
            <v>1608174</v>
          </cell>
          <cell r="BC196" t="str">
            <v>MV_COMM_USER</v>
          </cell>
          <cell r="BE196" t="str">
            <v>*PARKING, OPKG, 09/01/18</v>
          </cell>
          <cell r="BG196" t="str">
            <v>S</v>
          </cell>
          <cell r="BH196">
            <v>308079</v>
          </cell>
          <cell r="BI196" t="str">
            <v>STATE OF HAWAII</v>
          </cell>
          <cell r="BR196">
            <v>0</v>
          </cell>
          <cell r="CI196">
            <v>1900064876</v>
          </cell>
          <cell r="CJ196">
            <v>2007</v>
          </cell>
          <cell r="CO196" t="str">
            <v>ZP</v>
          </cell>
          <cell r="CP196">
            <v>2000057902</v>
          </cell>
          <cell r="CQ196">
            <v>43398</v>
          </cell>
          <cell r="CR196">
            <v>457657</v>
          </cell>
          <cell r="CS196">
            <v>-210485.25</v>
          </cell>
        </row>
        <row r="197">
          <cell r="C197">
            <v>1900064876</v>
          </cell>
          <cell r="D197">
            <v>2018</v>
          </cell>
          <cell r="E197">
            <v>10</v>
          </cell>
          <cell r="F197">
            <v>43393</v>
          </cell>
          <cell r="G197">
            <v>43344</v>
          </cell>
          <cell r="I197">
            <v>0</v>
          </cell>
          <cell r="J197">
            <v>12</v>
          </cell>
          <cell r="K197">
            <v>701000</v>
          </cell>
          <cell r="L197" t="str">
            <v>Real Property Rent Expense</v>
          </cell>
          <cell r="N197" t="str">
            <v>S</v>
          </cell>
          <cell r="O197">
            <v>182.44</v>
          </cell>
          <cell r="P197">
            <v>9801</v>
          </cell>
          <cell r="Q197">
            <v>0</v>
          </cell>
          <cell r="R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 t="str">
            <v>I0</v>
          </cell>
          <cell r="AI197">
            <v>12851</v>
          </cell>
          <cell r="AJ197">
            <v>2001</v>
          </cell>
          <cell r="AK197">
            <v>20326</v>
          </cell>
          <cell r="AO197">
            <v>0</v>
          </cell>
          <cell r="AZ197">
            <v>20326</v>
          </cell>
          <cell r="BA197" t="str">
            <v>KR</v>
          </cell>
          <cell r="BB197">
            <v>1608174</v>
          </cell>
          <cell r="BC197" t="str">
            <v>MV_COMM_USER</v>
          </cell>
          <cell r="BE197" t="str">
            <v>*PARKING, OPKG, 09/01/18</v>
          </cell>
          <cell r="BG197" t="str">
            <v>S</v>
          </cell>
          <cell r="BH197">
            <v>308079</v>
          </cell>
          <cell r="BI197" t="str">
            <v>STATE OF HAWAII</v>
          </cell>
          <cell r="BR197">
            <v>0</v>
          </cell>
          <cell r="CI197">
            <v>1900064876</v>
          </cell>
          <cell r="CJ197">
            <v>2007</v>
          </cell>
          <cell r="CO197" t="str">
            <v>ZP</v>
          </cell>
          <cell r="CP197">
            <v>2000057902</v>
          </cell>
          <cell r="CQ197">
            <v>43398</v>
          </cell>
          <cell r="CR197">
            <v>457657</v>
          </cell>
          <cell r="CS197">
            <v>-210485.25</v>
          </cell>
        </row>
        <row r="198">
          <cell r="C198">
            <v>1900064876</v>
          </cell>
          <cell r="D198">
            <v>2018</v>
          </cell>
          <cell r="E198">
            <v>10</v>
          </cell>
          <cell r="F198">
            <v>43393</v>
          </cell>
          <cell r="G198">
            <v>43344</v>
          </cell>
          <cell r="I198">
            <v>0</v>
          </cell>
          <cell r="J198">
            <v>13</v>
          </cell>
          <cell r="K198">
            <v>701000</v>
          </cell>
          <cell r="L198" t="str">
            <v>Real Property Rent Expense</v>
          </cell>
          <cell r="N198" t="str">
            <v>S</v>
          </cell>
          <cell r="O198">
            <v>228.1</v>
          </cell>
          <cell r="P198">
            <v>9801</v>
          </cell>
          <cell r="Q198">
            <v>0</v>
          </cell>
          <cell r="R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 t="str">
            <v>I0</v>
          </cell>
          <cell r="AI198">
            <v>12851</v>
          </cell>
          <cell r="AJ198">
            <v>2001</v>
          </cell>
          <cell r="AK198">
            <v>20649</v>
          </cell>
          <cell r="AO198">
            <v>0</v>
          </cell>
          <cell r="AZ198">
            <v>20649</v>
          </cell>
          <cell r="BA198" t="str">
            <v>KR</v>
          </cell>
          <cell r="BB198">
            <v>1608174</v>
          </cell>
          <cell r="BC198" t="str">
            <v>MV_COMM_USER</v>
          </cell>
          <cell r="BE198" t="str">
            <v>*PARKING, OPKG, 09/01/18</v>
          </cell>
          <cell r="BG198" t="str">
            <v>S</v>
          </cell>
          <cell r="BH198">
            <v>308079</v>
          </cell>
          <cell r="BI198" t="str">
            <v>STATE OF HAWAII</v>
          </cell>
          <cell r="BR198">
            <v>0</v>
          </cell>
          <cell r="CI198">
            <v>1900064876</v>
          </cell>
          <cell r="CJ198">
            <v>2007</v>
          </cell>
          <cell r="CO198" t="str">
            <v>ZP</v>
          </cell>
          <cell r="CP198">
            <v>2000057902</v>
          </cell>
          <cell r="CQ198">
            <v>43398</v>
          </cell>
          <cell r="CR198">
            <v>457657</v>
          </cell>
          <cell r="CS198">
            <v>-210485.25</v>
          </cell>
        </row>
        <row r="199">
          <cell r="C199">
            <v>1900064876</v>
          </cell>
          <cell r="D199">
            <v>2018</v>
          </cell>
          <cell r="E199">
            <v>10</v>
          </cell>
          <cell r="F199">
            <v>43393</v>
          </cell>
          <cell r="G199">
            <v>43344</v>
          </cell>
          <cell r="I199">
            <v>0</v>
          </cell>
          <cell r="J199">
            <v>14</v>
          </cell>
          <cell r="K199">
            <v>701000</v>
          </cell>
          <cell r="L199" t="str">
            <v>Real Property Rent Expense</v>
          </cell>
          <cell r="N199" t="str">
            <v>S</v>
          </cell>
          <cell r="O199">
            <v>182.44</v>
          </cell>
          <cell r="P199">
            <v>9801</v>
          </cell>
          <cell r="Q199">
            <v>0</v>
          </cell>
          <cell r="R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 t="str">
            <v>I0</v>
          </cell>
          <cell r="AI199">
            <v>12851</v>
          </cell>
          <cell r="AJ199">
            <v>2001</v>
          </cell>
          <cell r="AK199">
            <v>20325</v>
          </cell>
          <cell r="AO199">
            <v>0</v>
          </cell>
          <cell r="AZ199">
            <v>20325</v>
          </cell>
          <cell r="BA199" t="str">
            <v>KR</v>
          </cell>
          <cell r="BB199">
            <v>1608174</v>
          </cell>
          <cell r="BC199" t="str">
            <v>MV_COMM_USER</v>
          </cell>
          <cell r="BE199" t="str">
            <v>*PARKING, OPKG, 09/01/18</v>
          </cell>
          <cell r="BG199" t="str">
            <v>S</v>
          </cell>
          <cell r="BH199">
            <v>308079</v>
          </cell>
          <cell r="BI199" t="str">
            <v>STATE OF HAWAII</v>
          </cell>
          <cell r="BR199">
            <v>0</v>
          </cell>
          <cell r="CI199">
            <v>1900064876</v>
          </cell>
          <cell r="CJ199">
            <v>2007</v>
          </cell>
          <cell r="CO199" t="str">
            <v>ZP</v>
          </cell>
          <cell r="CP199">
            <v>2000057902</v>
          </cell>
          <cell r="CQ199">
            <v>43398</v>
          </cell>
          <cell r="CR199">
            <v>457657</v>
          </cell>
          <cell r="CS199">
            <v>-210485.25</v>
          </cell>
        </row>
        <row r="200">
          <cell r="C200">
            <v>1900064876</v>
          </cell>
          <cell r="D200">
            <v>2018</v>
          </cell>
          <cell r="E200">
            <v>10</v>
          </cell>
          <cell r="F200">
            <v>43393</v>
          </cell>
          <cell r="G200">
            <v>43344</v>
          </cell>
          <cell r="I200">
            <v>0</v>
          </cell>
          <cell r="J200">
            <v>15</v>
          </cell>
          <cell r="K200">
            <v>701000</v>
          </cell>
          <cell r="L200" t="str">
            <v>Real Property Rent Expense</v>
          </cell>
          <cell r="N200" t="str">
            <v>S</v>
          </cell>
          <cell r="O200">
            <v>45.61</v>
          </cell>
          <cell r="P200">
            <v>9801</v>
          </cell>
          <cell r="Q200">
            <v>0</v>
          </cell>
          <cell r="R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 t="str">
            <v>I0</v>
          </cell>
          <cell r="AI200">
            <v>12851</v>
          </cell>
          <cell r="AJ200">
            <v>2001</v>
          </cell>
          <cell r="AK200">
            <v>20876</v>
          </cell>
          <cell r="AO200">
            <v>0</v>
          </cell>
          <cell r="AZ200">
            <v>20876</v>
          </cell>
          <cell r="BA200" t="str">
            <v>KR</v>
          </cell>
          <cell r="BB200">
            <v>1608174</v>
          </cell>
          <cell r="BC200" t="str">
            <v>MV_COMM_USER</v>
          </cell>
          <cell r="BE200" t="str">
            <v>*PARKING, OPKG, 09/01/18</v>
          </cell>
          <cell r="BG200" t="str">
            <v>S</v>
          </cell>
          <cell r="BH200">
            <v>308079</v>
          </cell>
          <cell r="BI200" t="str">
            <v>STATE OF HAWAII</v>
          </cell>
          <cell r="BR200">
            <v>0</v>
          </cell>
          <cell r="CI200">
            <v>1900064876</v>
          </cell>
          <cell r="CJ200">
            <v>2007</v>
          </cell>
          <cell r="CO200" t="str">
            <v>ZP</v>
          </cell>
          <cell r="CP200">
            <v>2000057902</v>
          </cell>
          <cell r="CQ200">
            <v>43398</v>
          </cell>
          <cell r="CR200">
            <v>457657</v>
          </cell>
          <cell r="CS200">
            <v>-210485.25</v>
          </cell>
        </row>
        <row r="201">
          <cell r="C201">
            <v>1900065347</v>
          </cell>
          <cell r="D201">
            <v>2018</v>
          </cell>
          <cell r="E201">
            <v>10</v>
          </cell>
          <cell r="F201">
            <v>43397</v>
          </cell>
          <cell r="G201">
            <v>43374</v>
          </cell>
          <cell r="I201">
            <v>0</v>
          </cell>
          <cell r="J201">
            <v>2</v>
          </cell>
          <cell r="K201">
            <v>701000</v>
          </cell>
          <cell r="L201" t="str">
            <v>Real Property Rent Expense</v>
          </cell>
          <cell r="N201" t="str">
            <v>S</v>
          </cell>
          <cell r="O201">
            <v>3817.2</v>
          </cell>
          <cell r="P201">
            <v>19714</v>
          </cell>
          <cell r="Q201">
            <v>0</v>
          </cell>
          <cell r="R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 t="str">
            <v>I0</v>
          </cell>
          <cell r="AI201">
            <v>12851</v>
          </cell>
          <cell r="AJ201">
            <v>2001</v>
          </cell>
          <cell r="AK201">
            <v>20288</v>
          </cell>
          <cell r="AO201">
            <v>0</v>
          </cell>
          <cell r="AZ201">
            <v>20288</v>
          </cell>
          <cell r="BA201" t="str">
            <v>KR</v>
          </cell>
          <cell r="BB201">
            <v>1611344</v>
          </cell>
          <cell r="BC201" t="str">
            <v>JLIU</v>
          </cell>
          <cell r="BE201" t="str">
            <v>CONTRACT H-99-2131</v>
          </cell>
          <cell r="BF201">
            <v>20181024</v>
          </cell>
          <cell r="BG201" t="str">
            <v>S</v>
          </cell>
          <cell r="BH201">
            <v>308079</v>
          </cell>
          <cell r="BI201" t="str">
            <v>STATE OF HAWAII</v>
          </cell>
          <cell r="BR201">
            <v>0</v>
          </cell>
          <cell r="CI201">
            <v>1900065347</v>
          </cell>
          <cell r="CJ201">
            <v>2007</v>
          </cell>
          <cell r="CO201" t="str">
            <v>ZP</v>
          </cell>
          <cell r="CP201">
            <v>2000057902</v>
          </cell>
          <cell r="CQ201">
            <v>43398</v>
          </cell>
          <cell r="CR201">
            <v>457657</v>
          </cell>
          <cell r="CS201">
            <v>-210485.25</v>
          </cell>
        </row>
        <row r="202">
          <cell r="C202">
            <v>1900065347</v>
          </cell>
          <cell r="D202">
            <v>2018</v>
          </cell>
          <cell r="E202">
            <v>10</v>
          </cell>
          <cell r="F202">
            <v>43397</v>
          </cell>
          <cell r="G202">
            <v>43374</v>
          </cell>
          <cell r="I202">
            <v>0</v>
          </cell>
          <cell r="J202">
            <v>3</v>
          </cell>
          <cell r="K202">
            <v>701000</v>
          </cell>
          <cell r="L202" t="str">
            <v>Real Property Rent Expense</v>
          </cell>
          <cell r="N202" t="str">
            <v>S</v>
          </cell>
          <cell r="O202">
            <v>12777</v>
          </cell>
          <cell r="P202">
            <v>19714</v>
          </cell>
          <cell r="Q202">
            <v>0</v>
          </cell>
          <cell r="R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 t="str">
            <v>I0</v>
          </cell>
          <cell r="AI202">
            <v>12851</v>
          </cell>
          <cell r="AJ202">
            <v>2001</v>
          </cell>
          <cell r="AK202">
            <v>20289</v>
          </cell>
          <cell r="AO202">
            <v>0</v>
          </cell>
          <cell r="AZ202">
            <v>20289</v>
          </cell>
          <cell r="BA202" t="str">
            <v>KR</v>
          </cell>
          <cell r="BB202">
            <v>1611344</v>
          </cell>
          <cell r="BC202" t="str">
            <v>JLIU</v>
          </cell>
          <cell r="BE202" t="str">
            <v>CONTRACT H-99-2131</v>
          </cell>
          <cell r="BF202">
            <v>20181024</v>
          </cell>
          <cell r="BG202" t="str">
            <v>S</v>
          </cell>
          <cell r="BH202">
            <v>308079</v>
          </cell>
          <cell r="BI202" t="str">
            <v>STATE OF HAWAII</v>
          </cell>
          <cell r="BR202">
            <v>0</v>
          </cell>
          <cell r="CI202">
            <v>1900065347</v>
          </cell>
          <cell r="CJ202">
            <v>2007</v>
          </cell>
          <cell r="CO202" t="str">
            <v>ZP</v>
          </cell>
          <cell r="CP202">
            <v>2000057902</v>
          </cell>
          <cell r="CQ202">
            <v>43398</v>
          </cell>
          <cell r="CR202">
            <v>457657</v>
          </cell>
          <cell r="CS202">
            <v>-210485.25</v>
          </cell>
        </row>
        <row r="203">
          <cell r="C203">
            <v>1900065347</v>
          </cell>
          <cell r="D203">
            <v>2018</v>
          </cell>
          <cell r="E203">
            <v>10</v>
          </cell>
          <cell r="F203">
            <v>43397</v>
          </cell>
          <cell r="G203">
            <v>43374</v>
          </cell>
          <cell r="I203">
            <v>0</v>
          </cell>
          <cell r="J203">
            <v>4</v>
          </cell>
          <cell r="K203">
            <v>701000</v>
          </cell>
          <cell r="L203" t="str">
            <v>Real Property Rent Expense</v>
          </cell>
          <cell r="N203" t="str">
            <v>S</v>
          </cell>
          <cell r="O203">
            <v>1064</v>
          </cell>
          <cell r="P203">
            <v>19714</v>
          </cell>
          <cell r="Q203">
            <v>0</v>
          </cell>
          <cell r="R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 t="str">
            <v>I0</v>
          </cell>
          <cell r="AI203">
            <v>12851</v>
          </cell>
          <cell r="AJ203">
            <v>2001</v>
          </cell>
          <cell r="AK203">
            <v>20649</v>
          </cell>
          <cell r="AO203">
            <v>0</v>
          </cell>
          <cell r="AZ203">
            <v>20649</v>
          </cell>
          <cell r="BA203" t="str">
            <v>KR</v>
          </cell>
          <cell r="BB203">
            <v>1611344</v>
          </cell>
          <cell r="BC203" t="str">
            <v>JLIU</v>
          </cell>
          <cell r="BE203" t="str">
            <v>CONTRACT H-00-2214</v>
          </cell>
          <cell r="BF203">
            <v>20181024</v>
          </cell>
          <cell r="BG203" t="str">
            <v>S</v>
          </cell>
          <cell r="BH203">
            <v>308079</v>
          </cell>
          <cell r="BI203" t="str">
            <v>STATE OF HAWAII</v>
          </cell>
          <cell r="BR203">
            <v>0</v>
          </cell>
          <cell r="CI203">
            <v>1900065347</v>
          </cell>
          <cell r="CJ203">
            <v>2007</v>
          </cell>
          <cell r="CO203" t="str">
            <v>ZP</v>
          </cell>
          <cell r="CP203">
            <v>2000057902</v>
          </cell>
          <cell r="CQ203">
            <v>43398</v>
          </cell>
          <cell r="CR203">
            <v>457657</v>
          </cell>
          <cell r="CS203">
            <v>-210485.25</v>
          </cell>
        </row>
        <row r="204">
          <cell r="C204">
            <v>1900065347</v>
          </cell>
          <cell r="D204">
            <v>2018</v>
          </cell>
          <cell r="E204">
            <v>10</v>
          </cell>
          <cell r="F204">
            <v>43397</v>
          </cell>
          <cell r="G204">
            <v>43374</v>
          </cell>
          <cell r="I204">
            <v>0</v>
          </cell>
          <cell r="J204">
            <v>5</v>
          </cell>
          <cell r="K204">
            <v>701000</v>
          </cell>
          <cell r="L204" t="str">
            <v>Real Property Rent Expense</v>
          </cell>
          <cell r="N204" t="str">
            <v>S</v>
          </cell>
          <cell r="O204">
            <v>2055.8000000000002</v>
          </cell>
          <cell r="P204">
            <v>19714</v>
          </cell>
          <cell r="Q204">
            <v>0</v>
          </cell>
          <cell r="R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 t="str">
            <v>I0</v>
          </cell>
          <cell r="AI204">
            <v>12851</v>
          </cell>
          <cell r="AJ204">
            <v>2001</v>
          </cell>
          <cell r="AK204">
            <v>20663</v>
          </cell>
          <cell r="AO204">
            <v>0</v>
          </cell>
          <cell r="AZ204">
            <v>20663</v>
          </cell>
          <cell r="BA204" t="str">
            <v>KR</v>
          </cell>
          <cell r="BB204">
            <v>1611344</v>
          </cell>
          <cell r="BC204" t="str">
            <v>JLIU</v>
          </cell>
          <cell r="BE204" t="str">
            <v>CONTRACT H-00-2214</v>
          </cell>
          <cell r="BF204">
            <v>20181024</v>
          </cell>
          <cell r="BG204" t="str">
            <v>S</v>
          </cell>
          <cell r="BH204">
            <v>308079</v>
          </cell>
          <cell r="BI204" t="str">
            <v>STATE OF HAWAII</v>
          </cell>
          <cell r="BR204">
            <v>0</v>
          </cell>
          <cell r="CI204">
            <v>1900065347</v>
          </cell>
          <cell r="CJ204">
            <v>2007</v>
          </cell>
          <cell r="CO204" t="str">
            <v>ZP</v>
          </cell>
          <cell r="CP204">
            <v>2000057902</v>
          </cell>
          <cell r="CQ204">
            <v>43398</v>
          </cell>
          <cell r="CR204">
            <v>457657</v>
          </cell>
          <cell r="CS204">
            <v>-210485.25</v>
          </cell>
        </row>
        <row r="205">
          <cell r="C205">
            <v>1900065349</v>
          </cell>
          <cell r="D205">
            <v>2018</v>
          </cell>
          <cell r="E205">
            <v>10</v>
          </cell>
          <cell r="F205">
            <v>43397</v>
          </cell>
          <cell r="G205">
            <v>43374</v>
          </cell>
          <cell r="I205">
            <v>0</v>
          </cell>
          <cell r="J205">
            <v>2</v>
          </cell>
          <cell r="K205">
            <v>701000</v>
          </cell>
          <cell r="L205" t="str">
            <v>Real Property Rent Expense</v>
          </cell>
          <cell r="N205" t="str">
            <v>S</v>
          </cell>
          <cell r="O205">
            <v>5669</v>
          </cell>
          <cell r="P205">
            <v>5669</v>
          </cell>
          <cell r="Q205">
            <v>0</v>
          </cell>
          <cell r="R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 t="str">
            <v>I0</v>
          </cell>
          <cell r="AI205">
            <v>12851</v>
          </cell>
          <cell r="AJ205">
            <v>2001</v>
          </cell>
          <cell r="AK205">
            <v>20876</v>
          </cell>
          <cell r="AO205">
            <v>0</v>
          </cell>
          <cell r="AZ205">
            <v>20876</v>
          </cell>
          <cell r="BA205" t="str">
            <v>KR</v>
          </cell>
          <cell r="BB205">
            <v>1611298</v>
          </cell>
          <cell r="BC205" t="str">
            <v>MV_COMM_USER</v>
          </cell>
          <cell r="BE205" t="str">
            <v>CONTRACT H-99-2175</v>
          </cell>
          <cell r="BF205">
            <v>20181024</v>
          </cell>
          <cell r="BG205" t="str">
            <v>S</v>
          </cell>
          <cell r="BH205">
            <v>308079</v>
          </cell>
          <cell r="BI205" t="str">
            <v>STATE OF HAWAII</v>
          </cell>
          <cell r="BR205">
            <v>0</v>
          </cell>
          <cell r="CI205">
            <v>1900065349</v>
          </cell>
          <cell r="CJ205">
            <v>2007</v>
          </cell>
          <cell r="CO205" t="str">
            <v>ZP</v>
          </cell>
          <cell r="CP205">
            <v>2000057902</v>
          </cell>
          <cell r="CQ205">
            <v>43398</v>
          </cell>
          <cell r="CR205">
            <v>457657</v>
          </cell>
          <cell r="CS205">
            <v>-210485.25</v>
          </cell>
        </row>
        <row r="206">
          <cell r="C206">
            <v>1900065448</v>
          </cell>
          <cell r="D206">
            <v>2018</v>
          </cell>
          <cell r="E206">
            <v>10</v>
          </cell>
          <cell r="F206">
            <v>43403</v>
          </cell>
          <cell r="G206">
            <v>43374</v>
          </cell>
          <cell r="I206">
            <v>0</v>
          </cell>
          <cell r="J206">
            <v>2</v>
          </cell>
          <cell r="K206">
            <v>701000</v>
          </cell>
          <cell r="L206" t="str">
            <v>Real Property Rent Expense</v>
          </cell>
          <cell r="N206" t="str">
            <v>S</v>
          </cell>
          <cell r="O206">
            <v>136.86000000000001</v>
          </cell>
          <cell r="P206">
            <v>9801</v>
          </cell>
          <cell r="Q206">
            <v>0</v>
          </cell>
          <cell r="R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 t="str">
            <v>I0</v>
          </cell>
          <cell r="AI206">
            <v>12851</v>
          </cell>
          <cell r="AJ206">
            <v>2001</v>
          </cell>
          <cell r="AK206">
            <v>20324</v>
          </cell>
          <cell r="AO206">
            <v>0</v>
          </cell>
          <cell r="AZ206">
            <v>20324</v>
          </cell>
          <cell r="BA206" t="str">
            <v>KR</v>
          </cell>
          <cell r="BB206">
            <v>1611708</v>
          </cell>
          <cell r="BC206" t="str">
            <v>MV_COMM_USER</v>
          </cell>
          <cell r="BE206" t="str">
            <v>*PARKING, PIER 39, 10/01/18</v>
          </cell>
          <cell r="BG206" t="str">
            <v>S</v>
          </cell>
          <cell r="BH206">
            <v>308079</v>
          </cell>
          <cell r="BI206" t="str">
            <v>STATE OF HAWAII</v>
          </cell>
          <cell r="BR206">
            <v>0</v>
          </cell>
          <cell r="CI206">
            <v>1900065448</v>
          </cell>
          <cell r="CJ206">
            <v>2007</v>
          </cell>
          <cell r="CO206" t="str">
            <v>ZP</v>
          </cell>
          <cell r="CP206">
            <v>2000058008</v>
          </cell>
          <cell r="CQ206">
            <v>43405</v>
          </cell>
          <cell r="CR206">
            <v>457763</v>
          </cell>
          <cell r="CS206">
            <v>-47738.48</v>
          </cell>
        </row>
        <row r="207">
          <cell r="C207">
            <v>1900065448</v>
          </cell>
          <cell r="D207">
            <v>2018</v>
          </cell>
          <cell r="E207">
            <v>10</v>
          </cell>
          <cell r="F207">
            <v>43403</v>
          </cell>
          <cell r="G207">
            <v>43374</v>
          </cell>
          <cell r="I207">
            <v>0</v>
          </cell>
          <cell r="J207">
            <v>3</v>
          </cell>
          <cell r="K207">
            <v>701000</v>
          </cell>
          <cell r="L207" t="str">
            <v>Real Property Rent Expense</v>
          </cell>
          <cell r="N207" t="str">
            <v>S</v>
          </cell>
          <cell r="O207">
            <v>273.72000000000003</v>
          </cell>
          <cell r="P207">
            <v>9801</v>
          </cell>
          <cell r="Q207">
            <v>0</v>
          </cell>
          <cell r="R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 t="str">
            <v>I0</v>
          </cell>
          <cell r="AI207">
            <v>12851</v>
          </cell>
          <cell r="AJ207">
            <v>2001</v>
          </cell>
          <cell r="AK207">
            <v>20824</v>
          </cell>
          <cell r="AO207">
            <v>0</v>
          </cell>
          <cell r="AZ207">
            <v>20824</v>
          </cell>
          <cell r="BA207" t="str">
            <v>KR</v>
          </cell>
          <cell r="BB207">
            <v>1611708</v>
          </cell>
          <cell r="BC207" t="str">
            <v>MV_COMM_USER</v>
          </cell>
          <cell r="BE207" t="str">
            <v>*PARKING, PIER 39, 10/01/18</v>
          </cell>
          <cell r="BG207" t="str">
            <v>S</v>
          </cell>
          <cell r="BH207">
            <v>308079</v>
          </cell>
          <cell r="BI207" t="str">
            <v>STATE OF HAWAII</v>
          </cell>
          <cell r="BR207">
            <v>0</v>
          </cell>
          <cell r="CI207">
            <v>1900065448</v>
          </cell>
          <cell r="CJ207">
            <v>2007</v>
          </cell>
          <cell r="CO207" t="str">
            <v>ZP</v>
          </cell>
          <cell r="CP207">
            <v>2000058008</v>
          </cell>
          <cell r="CQ207">
            <v>43405</v>
          </cell>
          <cell r="CR207">
            <v>457763</v>
          </cell>
          <cell r="CS207">
            <v>-47738.48</v>
          </cell>
        </row>
        <row r="208">
          <cell r="C208">
            <v>1900065448</v>
          </cell>
          <cell r="D208">
            <v>2018</v>
          </cell>
          <cell r="E208">
            <v>10</v>
          </cell>
          <cell r="F208">
            <v>43403</v>
          </cell>
          <cell r="G208">
            <v>43374</v>
          </cell>
          <cell r="I208">
            <v>0</v>
          </cell>
          <cell r="J208">
            <v>4</v>
          </cell>
          <cell r="K208">
            <v>701000</v>
          </cell>
          <cell r="L208" t="str">
            <v>Real Property Rent Expense</v>
          </cell>
          <cell r="N208" t="str">
            <v>S</v>
          </cell>
          <cell r="O208">
            <v>228.1</v>
          </cell>
          <cell r="P208">
            <v>9801</v>
          </cell>
          <cell r="Q208">
            <v>0</v>
          </cell>
          <cell r="R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 t="str">
            <v>I0</v>
          </cell>
          <cell r="AI208">
            <v>12851</v>
          </cell>
          <cell r="AJ208">
            <v>2001</v>
          </cell>
          <cell r="AK208">
            <v>20823</v>
          </cell>
          <cell r="AO208">
            <v>0</v>
          </cell>
          <cell r="AZ208">
            <v>20823</v>
          </cell>
          <cell r="BA208" t="str">
            <v>KR</v>
          </cell>
          <cell r="BB208">
            <v>1611708</v>
          </cell>
          <cell r="BC208" t="str">
            <v>MV_COMM_USER</v>
          </cell>
          <cell r="BE208" t="str">
            <v>*PARKING, PIER 39, 10/01/18</v>
          </cell>
          <cell r="BG208" t="str">
            <v>S</v>
          </cell>
          <cell r="BH208">
            <v>308079</v>
          </cell>
          <cell r="BI208" t="str">
            <v>STATE OF HAWAII</v>
          </cell>
          <cell r="BR208">
            <v>0</v>
          </cell>
          <cell r="CI208">
            <v>1900065448</v>
          </cell>
          <cell r="CJ208">
            <v>2007</v>
          </cell>
          <cell r="CO208" t="str">
            <v>ZP</v>
          </cell>
          <cell r="CP208">
            <v>2000058008</v>
          </cell>
          <cell r="CQ208">
            <v>43405</v>
          </cell>
          <cell r="CR208">
            <v>457763</v>
          </cell>
          <cell r="CS208">
            <v>-47738.48</v>
          </cell>
        </row>
        <row r="209">
          <cell r="C209">
            <v>1900065448</v>
          </cell>
          <cell r="D209">
            <v>2018</v>
          </cell>
          <cell r="E209">
            <v>10</v>
          </cell>
          <cell r="F209">
            <v>43403</v>
          </cell>
          <cell r="G209">
            <v>43374</v>
          </cell>
          <cell r="I209">
            <v>0</v>
          </cell>
          <cell r="J209">
            <v>5</v>
          </cell>
          <cell r="K209">
            <v>701000</v>
          </cell>
          <cell r="L209" t="str">
            <v>Real Property Rent Expense</v>
          </cell>
          <cell r="N209" t="str">
            <v>S</v>
          </cell>
          <cell r="O209">
            <v>182.44</v>
          </cell>
          <cell r="P209">
            <v>9801</v>
          </cell>
          <cell r="Q209">
            <v>0</v>
          </cell>
          <cell r="R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 t="str">
            <v>I0</v>
          </cell>
          <cell r="AI209">
            <v>12851</v>
          </cell>
          <cell r="AJ209">
            <v>2001</v>
          </cell>
          <cell r="AK209">
            <v>20325</v>
          </cell>
          <cell r="AO209">
            <v>0</v>
          </cell>
          <cell r="AZ209">
            <v>20325</v>
          </cell>
          <cell r="BA209" t="str">
            <v>KR</v>
          </cell>
          <cell r="BB209">
            <v>1611708</v>
          </cell>
          <cell r="BC209" t="str">
            <v>MV_COMM_USER</v>
          </cell>
          <cell r="BE209" t="str">
            <v>*PARKING, PIER 39, 10/01/18</v>
          </cell>
          <cell r="BG209" t="str">
            <v>S</v>
          </cell>
          <cell r="BH209">
            <v>308079</v>
          </cell>
          <cell r="BI209" t="str">
            <v>STATE OF HAWAII</v>
          </cell>
          <cell r="BR209">
            <v>0</v>
          </cell>
          <cell r="CI209">
            <v>1900065448</v>
          </cell>
          <cell r="CJ209">
            <v>2007</v>
          </cell>
          <cell r="CO209" t="str">
            <v>ZP</v>
          </cell>
          <cell r="CP209">
            <v>2000058008</v>
          </cell>
          <cell r="CQ209">
            <v>43405</v>
          </cell>
          <cell r="CR209">
            <v>457763</v>
          </cell>
          <cell r="CS209">
            <v>-47738.48</v>
          </cell>
        </row>
        <row r="210">
          <cell r="C210">
            <v>1900065448</v>
          </cell>
          <cell r="D210">
            <v>2018</v>
          </cell>
          <cell r="E210">
            <v>10</v>
          </cell>
          <cell r="F210">
            <v>43403</v>
          </cell>
          <cell r="G210">
            <v>43374</v>
          </cell>
          <cell r="I210">
            <v>0</v>
          </cell>
          <cell r="J210">
            <v>6</v>
          </cell>
          <cell r="K210">
            <v>701000</v>
          </cell>
          <cell r="L210" t="str">
            <v>Real Property Rent Expense</v>
          </cell>
          <cell r="N210" t="str">
            <v>S</v>
          </cell>
          <cell r="O210">
            <v>45.61</v>
          </cell>
          <cell r="P210">
            <v>9801</v>
          </cell>
          <cell r="Q210">
            <v>0</v>
          </cell>
          <cell r="R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 t="str">
            <v>I0</v>
          </cell>
          <cell r="AI210">
            <v>12851</v>
          </cell>
          <cell r="AJ210">
            <v>2001</v>
          </cell>
          <cell r="AK210">
            <v>20876</v>
          </cell>
          <cell r="AO210">
            <v>0</v>
          </cell>
          <cell r="AZ210">
            <v>20876</v>
          </cell>
          <cell r="BA210" t="str">
            <v>KR</v>
          </cell>
          <cell r="BB210">
            <v>1611708</v>
          </cell>
          <cell r="BC210" t="str">
            <v>MV_COMM_USER</v>
          </cell>
          <cell r="BE210" t="str">
            <v>*PARKING, PIER 39, 10/01/18</v>
          </cell>
          <cell r="BG210" t="str">
            <v>S</v>
          </cell>
          <cell r="BH210">
            <v>308079</v>
          </cell>
          <cell r="BI210" t="str">
            <v>STATE OF HAWAII</v>
          </cell>
          <cell r="BR210">
            <v>0</v>
          </cell>
          <cell r="CI210">
            <v>1900065448</v>
          </cell>
          <cell r="CJ210">
            <v>2007</v>
          </cell>
          <cell r="CO210" t="str">
            <v>ZP</v>
          </cell>
          <cell r="CP210">
            <v>2000058008</v>
          </cell>
          <cell r="CQ210">
            <v>43405</v>
          </cell>
          <cell r="CR210">
            <v>457763</v>
          </cell>
          <cell r="CS210">
            <v>-47738.48</v>
          </cell>
        </row>
        <row r="211">
          <cell r="C211">
            <v>1900065448</v>
          </cell>
          <cell r="D211">
            <v>2018</v>
          </cell>
          <cell r="E211">
            <v>10</v>
          </cell>
          <cell r="F211">
            <v>43403</v>
          </cell>
          <cell r="G211">
            <v>43374</v>
          </cell>
          <cell r="I211">
            <v>0</v>
          </cell>
          <cell r="J211">
            <v>7</v>
          </cell>
          <cell r="K211">
            <v>701000</v>
          </cell>
          <cell r="L211" t="str">
            <v>Real Property Rent Expense</v>
          </cell>
          <cell r="N211" t="str">
            <v>S</v>
          </cell>
          <cell r="O211">
            <v>228.1</v>
          </cell>
          <cell r="P211">
            <v>9801</v>
          </cell>
          <cell r="Q211">
            <v>0</v>
          </cell>
          <cell r="R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 t="str">
            <v>I0</v>
          </cell>
          <cell r="AI211">
            <v>12851</v>
          </cell>
          <cell r="AJ211">
            <v>2001</v>
          </cell>
          <cell r="AK211">
            <v>20649</v>
          </cell>
          <cell r="AO211">
            <v>0</v>
          </cell>
          <cell r="AZ211">
            <v>20649</v>
          </cell>
          <cell r="BA211" t="str">
            <v>KR</v>
          </cell>
          <cell r="BB211">
            <v>1611708</v>
          </cell>
          <cell r="BC211" t="str">
            <v>MV_COMM_USER</v>
          </cell>
          <cell r="BE211" t="str">
            <v>*PARKING, PIER 39, 10/01/18</v>
          </cell>
          <cell r="BG211" t="str">
            <v>S</v>
          </cell>
          <cell r="BH211">
            <v>308079</v>
          </cell>
          <cell r="BI211" t="str">
            <v>STATE OF HAWAII</v>
          </cell>
          <cell r="BR211">
            <v>0</v>
          </cell>
          <cell r="CI211">
            <v>1900065448</v>
          </cell>
          <cell r="CJ211">
            <v>2007</v>
          </cell>
          <cell r="CO211" t="str">
            <v>ZP</v>
          </cell>
          <cell r="CP211">
            <v>2000058008</v>
          </cell>
          <cell r="CQ211">
            <v>43405</v>
          </cell>
          <cell r="CR211">
            <v>457763</v>
          </cell>
          <cell r="CS211">
            <v>-47738.48</v>
          </cell>
        </row>
        <row r="212">
          <cell r="C212">
            <v>1900065448</v>
          </cell>
          <cell r="D212">
            <v>2018</v>
          </cell>
          <cell r="E212">
            <v>10</v>
          </cell>
          <cell r="F212">
            <v>43403</v>
          </cell>
          <cell r="G212">
            <v>43374</v>
          </cell>
          <cell r="I212">
            <v>0</v>
          </cell>
          <cell r="J212">
            <v>8</v>
          </cell>
          <cell r="K212">
            <v>701000</v>
          </cell>
          <cell r="L212" t="str">
            <v>Real Property Rent Expense</v>
          </cell>
          <cell r="N212" t="str">
            <v>S</v>
          </cell>
          <cell r="O212">
            <v>91.24</v>
          </cell>
          <cell r="P212">
            <v>9801</v>
          </cell>
          <cell r="Q212">
            <v>0</v>
          </cell>
          <cell r="R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 t="str">
            <v>I0</v>
          </cell>
          <cell r="AI212">
            <v>12851</v>
          </cell>
          <cell r="AJ212">
            <v>2001</v>
          </cell>
          <cell r="AK212">
            <v>20320</v>
          </cell>
          <cell r="AO212">
            <v>0</v>
          </cell>
          <cell r="AZ212">
            <v>20320</v>
          </cell>
          <cell r="BA212" t="str">
            <v>KR</v>
          </cell>
          <cell r="BB212">
            <v>1611708</v>
          </cell>
          <cell r="BC212" t="str">
            <v>MV_COMM_USER</v>
          </cell>
          <cell r="BE212" t="str">
            <v>*PARKING, PIER 39, 10/01/18</v>
          </cell>
          <cell r="BG212" t="str">
            <v>S</v>
          </cell>
          <cell r="BH212">
            <v>308079</v>
          </cell>
          <cell r="BI212" t="str">
            <v>STATE OF HAWAII</v>
          </cell>
          <cell r="BR212">
            <v>0</v>
          </cell>
          <cell r="CI212">
            <v>1900065448</v>
          </cell>
          <cell r="CJ212">
            <v>2007</v>
          </cell>
          <cell r="CO212" t="str">
            <v>ZP</v>
          </cell>
          <cell r="CP212">
            <v>2000058008</v>
          </cell>
          <cell r="CQ212">
            <v>43405</v>
          </cell>
          <cell r="CR212">
            <v>457763</v>
          </cell>
          <cell r="CS212">
            <v>-47738.48</v>
          </cell>
        </row>
        <row r="213">
          <cell r="C213">
            <v>1900065448</v>
          </cell>
          <cell r="D213">
            <v>2018</v>
          </cell>
          <cell r="E213">
            <v>10</v>
          </cell>
          <cell r="F213">
            <v>43403</v>
          </cell>
          <cell r="G213">
            <v>43374</v>
          </cell>
          <cell r="I213">
            <v>0</v>
          </cell>
          <cell r="J213">
            <v>9</v>
          </cell>
          <cell r="K213">
            <v>701000</v>
          </cell>
          <cell r="L213" t="str">
            <v>Real Property Rent Expense</v>
          </cell>
          <cell r="N213" t="str">
            <v>S</v>
          </cell>
          <cell r="O213">
            <v>45.61</v>
          </cell>
          <cell r="P213">
            <v>9801</v>
          </cell>
          <cell r="Q213">
            <v>0</v>
          </cell>
          <cell r="R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 t="str">
            <v>I0</v>
          </cell>
          <cell r="AI213">
            <v>12851</v>
          </cell>
          <cell r="AJ213">
            <v>2001</v>
          </cell>
          <cell r="AK213">
            <v>20288</v>
          </cell>
          <cell r="AO213">
            <v>0</v>
          </cell>
          <cell r="AZ213">
            <v>20288</v>
          </cell>
          <cell r="BA213" t="str">
            <v>KR</v>
          </cell>
          <cell r="BB213">
            <v>1611708</v>
          </cell>
          <cell r="BC213" t="str">
            <v>MV_COMM_USER</v>
          </cell>
          <cell r="BE213" t="str">
            <v>*PARKING, PIER 39, 10/01/18</v>
          </cell>
          <cell r="BG213" t="str">
            <v>S</v>
          </cell>
          <cell r="BH213">
            <v>308079</v>
          </cell>
          <cell r="BI213" t="str">
            <v>STATE OF HAWAII</v>
          </cell>
          <cell r="BR213">
            <v>0</v>
          </cell>
          <cell r="CI213">
            <v>1900065448</v>
          </cell>
          <cell r="CJ213">
            <v>2007</v>
          </cell>
          <cell r="CO213" t="str">
            <v>ZP</v>
          </cell>
          <cell r="CP213">
            <v>2000058008</v>
          </cell>
          <cell r="CQ213">
            <v>43405</v>
          </cell>
          <cell r="CR213">
            <v>457763</v>
          </cell>
          <cell r="CS213">
            <v>-47738.48</v>
          </cell>
        </row>
        <row r="214">
          <cell r="C214">
            <v>1900065448</v>
          </cell>
          <cell r="D214">
            <v>2018</v>
          </cell>
          <cell r="E214">
            <v>10</v>
          </cell>
          <cell r="F214">
            <v>43403</v>
          </cell>
          <cell r="G214">
            <v>43374</v>
          </cell>
          <cell r="I214">
            <v>0</v>
          </cell>
          <cell r="J214">
            <v>10</v>
          </cell>
          <cell r="K214">
            <v>701000</v>
          </cell>
          <cell r="L214" t="str">
            <v>Real Property Rent Expense</v>
          </cell>
          <cell r="N214" t="str">
            <v>S</v>
          </cell>
          <cell r="O214">
            <v>547.44000000000005</v>
          </cell>
          <cell r="P214">
            <v>9801</v>
          </cell>
          <cell r="Q214">
            <v>0</v>
          </cell>
          <cell r="R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 t="str">
            <v>I0</v>
          </cell>
          <cell r="AI214">
            <v>12851</v>
          </cell>
          <cell r="AJ214">
            <v>2001</v>
          </cell>
          <cell r="AK214">
            <v>20289</v>
          </cell>
          <cell r="AO214">
            <v>0</v>
          </cell>
          <cell r="AZ214">
            <v>20289</v>
          </cell>
          <cell r="BA214" t="str">
            <v>KR</v>
          </cell>
          <cell r="BB214">
            <v>1611708</v>
          </cell>
          <cell r="BC214" t="str">
            <v>MV_COMM_USER</v>
          </cell>
          <cell r="BE214" t="str">
            <v>*PARKING, PIER 39, 10/01/18</v>
          </cell>
          <cell r="BG214" t="str">
            <v>S</v>
          </cell>
          <cell r="BH214">
            <v>308079</v>
          </cell>
          <cell r="BI214" t="str">
            <v>STATE OF HAWAII</v>
          </cell>
          <cell r="BR214">
            <v>0</v>
          </cell>
          <cell r="CI214">
            <v>1900065448</v>
          </cell>
          <cell r="CJ214">
            <v>2007</v>
          </cell>
          <cell r="CO214" t="str">
            <v>ZP</v>
          </cell>
          <cell r="CP214">
            <v>2000058008</v>
          </cell>
          <cell r="CQ214">
            <v>43405</v>
          </cell>
          <cell r="CR214">
            <v>457763</v>
          </cell>
          <cell r="CS214">
            <v>-47738.48</v>
          </cell>
        </row>
        <row r="215">
          <cell r="C215">
            <v>1900065448</v>
          </cell>
          <cell r="D215">
            <v>2018</v>
          </cell>
          <cell r="E215">
            <v>10</v>
          </cell>
          <cell r="F215">
            <v>43403</v>
          </cell>
          <cell r="G215">
            <v>43374</v>
          </cell>
          <cell r="I215">
            <v>0</v>
          </cell>
          <cell r="J215">
            <v>11</v>
          </cell>
          <cell r="K215">
            <v>701000</v>
          </cell>
          <cell r="L215" t="str">
            <v>Real Property Rent Expense</v>
          </cell>
          <cell r="N215" t="str">
            <v>S</v>
          </cell>
          <cell r="O215">
            <v>91.24</v>
          </cell>
          <cell r="P215">
            <v>9801</v>
          </cell>
          <cell r="Q215">
            <v>0</v>
          </cell>
          <cell r="R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 t="str">
            <v>I0</v>
          </cell>
          <cell r="AI215">
            <v>12851</v>
          </cell>
          <cell r="AJ215">
            <v>2001</v>
          </cell>
          <cell r="AK215">
            <v>20319</v>
          </cell>
          <cell r="AO215">
            <v>0</v>
          </cell>
          <cell r="AZ215">
            <v>20319</v>
          </cell>
          <cell r="BA215" t="str">
            <v>KR</v>
          </cell>
          <cell r="BB215">
            <v>1611708</v>
          </cell>
          <cell r="BC215" t="str">
            <v>MV_COMM_USER</v>
          </cell>
          <cell r="BE215" t="str">
            <v>*PARKING, PIER 39, 10/01/18</v>
          </cell>
          <cell r="BG215" t="str">
            <v>S</v>
          </cell>
          <cell r="BH215">
            <v>308079</v>
          </cell>
          <cell r="BI215" t="str">
            <v>STATE OF HAWAII</v>
          </cell>
          <cell r="BR215">
            <v>0</v>
          </cell>
          <cell r="CI215">
            <v>1900065448</v>
          </cell>
          <cell r="CJ215">
            <v>2007</v>
          </cell>
          <cell r="CO215" t="str">
            <v>ZP</v>
          </cell>
          <cell r="CP215">
            <v>2000058008</v>
          </cell>
          <cell r="CQ215">
            <v>43405</v>
          </cell>
          <cell r="CR215">
            <v>457763</v>
          </cell>
          <cell r="CS215">
            <v>-47738.48</v>
          </cell>
        </row>
        <row r="216">
          <cell r="C216">
            <v>1900065448</v>
          </cell>
          <cell r="D216">
            <v>2018</v>
          </cell>
          <cell r="E216">
            <v>10</v>
          </cell>
          <cell r="F216">
            <v>43403</v>
          </cell>
          <cell r="G216">
            <v>43374</v>
          </cell>
          <cell r="I216">
            <v>0</v>
          </cell>
          <cell r="J216">
            <v>12</v>
          </cell>
          <cell r="K216">
            <v>701000</v>
          </cell>
          <cell r="L216" t="str">
            <v>Real Property Rent Expense</v>
          </cell>
          <cell r="N216" t="str">
            <v>S</v>
          </cell>
          <cell r="O216">
            <v>182.44</v>
          </cell>
          <cell r="P216">
            <v>9801</v>
          </cell>
          <cell r="Q216">
            <v>0</v>
          </cell>
          <cell r="R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 t="str">
            <v>I0</v>
          </cell>
          <cell r="AI216">
            <v>12851</v>
          </cell>
          <cell r="AJ216">
            <v>2001</v>
          </cell>
          <cell r="AK216">
            <v>20323</v>
          </cell>
          <cell r="AO216">
            <v>0</v>
          </cell>
          <cell r="AZ216">
            <v>20323</v>
          </cell>
          <cell r="BA216" t="str">
            <v>KR</v>
          </cell>
          <cell r="BB216">
            <v>1611708</v>
          </cell>
          <cell r="BC216" t="str">
            <v>MV_COMM_USER</v>
          </cell>
          <cell r="BE216" t="str">
            <v>*PARKING, PIER 39, 10/01/18</v>
          </cell>
          <cell r="BG216" t="str">
            <v>S</v>
          </cell>
          <cell r="BH216">
            <v>308079</v>
          </cell>
          <cell r="BI216" t="str">
            <v>STATE OF HAWAII</v>
          </cell>
          <cell r="BR216">
            <v>0</v>
          </cell>
          <cell r="CI216">
            <v>1900065448</v>
          </cell>
          <cell r="CJ216">
            <v>2007</v>
          </cell>
          <cell r="CO216" t="str">
            <v>ZP</v>
          </cell>
          <cell r="CP216">
            <v>2000058008</v>
          </cell>
          <cell r="CQ216">
            <v>43405</v>
          </cell>
          <cell r="CR216">
            <v>457763</v>
          </cell>
          <cell r="CS216">
            <v>-47738.48</v>
          </cell>
        </row>
        <row r="217">
          <cell r="C217">
            <v>1900065448</v>
          </cell>
          <cell r="D217">
            <v>2018</v>
          </cell>
          <cell r="E217">
            <v>10</v>
          </cell>
          <cell r="F217">
            <v>43403</v>
          </cell>
          <cell r="G217">
            <v>43374</v>
          </cell>
          <cell r="I217">
            <v>0</v>
          </cell>
          <cell r="J217">
            <v>13</v>
          </cell>
          <cell r="K217">
            <v>701000</v>
          </cell>
          <cell r="L217" t="str">
            <v>Real Property Rent Expense</v>
          </cell>
          <cell r="N217" t="str">
            <v>S</v>
          </cell>
          <cell r="O217">
            <v>45.61</v>
          </cell>
          <cell r="P217">
            <v>9801</v>
          </cell>
          <cell r="Q217">
            <v>0</v>
          </cell>
          <cell r="R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 t="str">
            <v>I0</v>
          </cell>
          <cell r="AI217">
            <v>12851</v>
          </cell>
          <cell r="AJ217">
            <v>2001</v>
          </cell>
          <cell r="AK217">
            <v>20321</v>
          </cell>
          <cell r="AO217">
            <v>0</v>
          </cell>
          <cell r="AZ217">
            <v>20321</v>
          </cell>
          <cell r="BA217" t="str">
            <v>KR</v>
          </cell>
          <cell r="BB217">
            <v>1611708</v>
          </cell>
          <cell r="BC217" t="str">
            <v>MV_COMM_USER</v>
          </cell>
          <cell r="BE217" t="str">
            <v>*PARKING, PIER 39, 10/01/18</v>
          </cell>
          <cell r="BG217" t="str">
            <v>S</v>
          </cell>
          <cell r="BH217">
            <v>308079</v>
          </cell>
          <cell r="BI217" t="str">
            <v>STATE OF HAWAII</v>
          </cell>
          <cell r="BR217">
            <v>0</v>
          </cell>
          <cell r="CI217">
            <v>1900065448</v>
          </cell>
          <cell r="CJ217">
            <v>2007</v>
          </cell>
          <cell r="CO217" t="str">
            <v>ZP</v>
          </cell>
          <cell r="CP217">
            <v>2000058008</v>
          </cell>
          <cell r="CQ217">
            <v>43405</v>
          </cell>
          <cell r="CR217">
            <v>457763</v>
          </cell>
          <cell r="CS217">
            <v>-47738.48</v>
          </cell>
        </row>
        <row r="218">
          <cell r="C218">
            <v>1900065448</v>
          </cell>
          <cell r="D218">
            <v>2018</v>
          </cell>
          <cell r="E218">
            <v>10</v>
          </cell>
          <cell r="F218">
            <v>43403</v>
          </cell>
          <cell r="G218">
            <v>43374</v>
          </cell>
          <cell r="I218">
            <v>0</v>
          </cell>
          <cell r="J218">
            <v>14</v>
          </cell>
          <cell r="K218">
            <v>701000</v>
          </cell>
          <cell r="L218" t="str">
            <v>Real Property Rent Expense</v>
          </cell>
          <cell r="N218" t="str">
            <v>S</v>
          </cell>
          <cell r="O218">
            <v>182.44</v>
          </cell>
          <cell r="P218">
            <v>9801</v>
          </cell>
          <cell r="Q218">
            <v>0</v>
          </cell>
          <cell r="R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 t="str">
            <v>I0</v>
          </cell>
          <cell r="AI218">
            <v>12851</v>
          </cell>
          <cell r="AJ218">
            <v>2001</v>
          </cell>
          <cell r="AK218">
            <v>20326</v>
          </cell>
          <cell r="AO218">
            <v>0</v>
          </cell>
          <cell r="AZ218">
            <v>20326</v>
          </cell>
          <cell r="BA218" t="str">
            <v>KR</v>
          </cell>
          <cell r="BB218">
            <v>1611708</v>
          </cell>
          <cell r="BC218" t="str">
            <v>MV_COMM_USER</v>
          </cell>
          <cell r="BE218" t="str">
            <v>*PARKING, PIER 39, 10/01/18</v>
          </cell>
          <cell r="BG218" t="str">
            <v>S</v>
          </cell>
          <cell r="BH218">
            <v>308079</v>
          </cell>
          <cell r="BI218" t="str">
            <v>STATE OF HAWAII</v>
          </cell>
          <cell r="BR218">
            <v>0</v>
          </cell>
          <cell r="CI218">
            <v>1900065448</v>
          </cell>
          <cell r="CJ218">
            <v>2007</v>
          </cell>
          <cell r="CO218" t="str">
            <v>ZP</v>
          </cell>
          <cell r="CP218">
            <v>2000058008</v>
          </cell>
          <cell r="CQ218">
            <v>43405</v>
          </cell>
          <cell r="CR218">
            <v>457763</v>
          </cell>
          <cell r="CS218">
            <v>-47738.48</v>
          </cell>
        </row>
        <row r="219">
          <cell r="C219">
            <v>1900065448</v>
          </cell>
          <cell r="D219">
            <v>2018</v>
          </cell>
          <cell r="E219">
            <v>10</v>
          </cell>
          <cell r="F219">
            <v>43403</v>
          </cell>
          <cell r="G219">
            <v>43374</v>
          </cell>
          <cell r="I219">
            <v>0</v>
          </cell>
          <cell r="J219">
            <v>15</v>
          </cell>
          <cell r="K219">
            <v>701000</v>
          </cell>
          <cell r="L219" t="str">
            <v>Real Property Rent Expense</v>
          </cell>
          <cell r="N219" t="str">
            <v>S</v>
          </cell>
          <cell r="O219">
            <v>7520.15</v>
          </cell>
          <cell r="P219">
            <v>9801</v>
          </cell>
          <cell r="Q219">
            <v>0</v>
          </cell>
          <cell r="R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 t="str">
            <v>I0</v>
          </cell>
          <cell r="AI219">
            <v>12851</v>
          </cell>
          <cell r="AJ219">
            <v>2001</v>
          </cell>
          <cell r="AK219">
            <v>20876</v>
          </cell>
          <cell r="AO219">
            <v>0</v>
          </cell>
          <cell r="AZ219">
            <v>20876</v>
          </cell>
          <cell r="BA219" t="str">
            <v>KR</v>
          </cell>
          <cell r="BB219">
            <v>1611708</v>
          </cell>
          <cell r="BC219" t="str">
            <v>MV_COMM_USER</v>
          </cell>
          <cell r="BE219" t="str">
            <v>*PARKING, PIER 39, 10/01/18</v>
          </cell>
          <cell r="BG219" t="str">
            <v>S</v>
          </cell>
          <cell r="BH219">
            <v>308079</v>
          </cell>
          <cell r="BI219" t="str">
            <v>STATE OF HAWAII</v>
          </cell>
          <cell r="BR219">
            <v>0</v>
          </cell>
          <cell r="CI219">
            <v>1900065448</v>
          </cell>
          <cell r="CJ219">
            <v>2007</v>
          </cell>
          <cell r="CO219" t="str">
            <v>ZP</v>
          </cell>
          <cell r="CP219">
            <v>2000058008</v>
          </cell>
          <cell r="CQ219">
            <v>43405</v>
          </cell>
          <cell r="CR219">
            <v>457763</v>
          </cell>
          <cell r="CS219">
            <v>-47738.48</v>
          </cell>
        </row>
        <row r="220">
          <cell r="C220">
            <v>1900065662</v>
          </cell>
          <cell r="D220">
            <v>2018</v>
          </cell>
          <cell r="E220">
            <v>11</v>
          </cell>
          <cell r="F220">
            <v>43418</v>
          </cell>
          <cell r="G220">
            <v>43405</v>
          </cell>
          <cell r="I220">
            <v>0</v>
          </cell>
          <cell r="J220">
            <v>2</v>
          </cell>
          <cell r="K220">
            <v>701000</v>
          </cell>
          <cell r="L220" t="str">
            <v>Real Property Rent Expense</v>
          </cell>
          <cell r="N220" t="str">
            <v>S</v>
          </cell>
          <cell r="O220">
            <v>3817.2</v>
          </cell>
          <cell r="P220">
            <v>19714</v>
          </cell>
          <cell r="Q220">
            <v>0</v>
          </cell>
          <cell r="R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 t="str">
            <v>I0</v>
          </cell>
          <cell r="AI220">
            <v>12851</v>
          </cell>
          <cell r="AJ220">
            <v>2001</v>
          </cell>
          <cell r="AK220">
            <v>20288</v>
          </cell>
          <cell r="AO220">
            <v>0</v>
          </cell>
          <cell r="AZ220">
            <v>20288</v>
          </cell>
          <cell r="BA220" t="str">
            <v>KR</v>
          </cell>
          <cell r="BB220">
            <v>1614778</v>
          </cell>
          <cell r="BC220" t="str">
            <v>MV_COMM_USER</v>
          </cell>
          <cell r="BE220" t="str">
            <v>CONTRACT H-99-2131</v>
          </cell>
          <cell r="BF220">
            <v>20181114</v>
          </cell>
          <cell r="BG220" t="str">
            <v>S</v>
          </cell>
          <cell r="BH220">
            <v>308079</v>
          </cell>
          <cell r="BI220" t="str">
            <v>STATE OF HAWAII</v>
          </cell>
          <cell r="BR220">
            <v>0</v>
          </cell>
          <cell r="CI220">
            <v>1900065662</v>
          </cell>
          <cell r="CJ220">
            <v>2007</v>
          </cell>
          <cell r="CO220" t="str">
            <v>ZP</v>
          </cell>
          <cell r="CP220">
            <v>2000058232</v>
          </cell>
          <cell r="CQ220">
            <v>43419</v>
          </cell>
          <cell r="CR220">
            <v>457986</v>
          </cell>
          <cell r="CS220">
            <v>-45972.63</v>
          </cell>
        </row>
        <row r="221">
          <cell r="C221">
            <v>1900065662</v>
          </cell>
          <cell r="D221">
            <v>2018</v>
          </cell>
          <cell r="E221">
            <v>11</v>
          </cell>
          <cell r="F221">
            <v>43418</v>
          </cell>
          <cell r="G221">
            <v>43405</v>
          </cell>
          <cell r="I221">
            <v>0</v>
          </cell>
          <cell r="J221">
            <v>3</v>
          </cell>
          <cell r="K221">
            <v>701000</v>
          </cell>
          <cell r="L221" t="str">
            <v>Real Property Rent Expense</v>
          </cell>
          <cell r="N221" t="str">
            <v>S</v>
          </cell>
          <cell r="O221">
            <v>12777</v>
          </cell>
          <cell r="P221">
            <v>19714</v>
          </cell>
          <cell r="Q221">
            <v>0</v>
          </cell>
          <cell r="R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 t="str">
            <v>I0</v>
          </cell>
          <cell r="AI221">
            <v>12851</v>
          </cell>
          <cell r="AJ221">
            <v>2001</v>
          </cell>
          <cell r="AK221">
            <v>20289</v>
          </cell>
          <cell r="AO221">
            <v>0</v>
          </cell>
          <cell r="AZ221">
            <v>20289</v>
          </cell>
          <cell r="BA221" t="str">
            <v>KR</v>
          </cell>
          <cell r="BB221">
            <v>1614778</v>
          </cell>
          <cell r="BC221" t="str">
            <v>MV_COMM_USER</v>
          </cell>
          <cell r="BE221" t="str">
            <v>CONTRACT H-99-2131</v>
          </cell>
          <cell r="BF221">
            <v>20181114</v>
          </cell>
          <cell r="BG221" t="str">
            <v>S</v>
          </cell>
          <cell r="BH221">
            <v>308079</v>
          </cell>
          <cell r="BI221" t="str">
            <v>STATE OF HAWAII</v>
          </cell>
          <cell r="BR221">
            <v>0</v>
          </cell>
          <cell r="CI221">
            <v>1900065662</v>
          </cell>
          <cell r="CJ221">
            <v>2007</v>
          </cell>
          <cell r="CO221" t="str">
            <v>ZP</v>
          </cell>
          <cell r="CP221">
            <v>2000058232</v>
          </cell>
          <cell r="CQ221">
            <v>43419</v>
          </cell>
          <cell r="CR221">
            <v>457986</v>
          </cell>
          <cell r="CS221">
            <v>-45972.63</v>
          </cell>
        </row>
        <row r="222">
          <cell r="C222">
            <v>1900065662</v>
          </cell>
          <cell r="D222">
            <v>2018</v>
          </cell>
          <cell r="E222">
            <v>11</v>
          </cell>
          <cell r="F222">
            <v>43418</v>
          </cell>
          <cell r="G222">
            <v>43405</v>
          </cell>
          <cell r="I222">
            <v>0</v>
          </cell>
          <cell r="J222">
            <v>4</v>
          </cell>
          <cell r="K222">
            <v>701000</v>
          </cell>
          <cell r="L222" t="str">
            <v>Real Property Rent Expense</v>
          </cell>
          <cell r="N222" t="str">
            <v>S</v>
          </cell>
          <cell r="O222">
            <v>1064</v>
          </cell>
          <cell r="P222">
            <v>19714</v>
          </cell>
          <cell r="Q222">
            <v>0</v>
          </cell>
          <cell r="R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 t="str">
            <v>I0</v>
          </cell>
          <cell r="AI222">
            <v>12851</v>
          </cell>
          <cell r="AJ222">
            <v>2001</v>
          </cell>
          <cell r="AK222">
            <v>20649</v>
          </cell>
          <cell r="AO222">
            <v>0</v>
          </cell>
          <cell r="AZ222">
            <v>20649</v>
          </cell>
          <cell r="BA222" t="str">
            <v>KR</v>
          </cell>
          <cell r="BB222">
            <v>1614778</v>
          </cell>
          <cell r="BC222" t="str">
            <v>MV_COMM_USER</v>
          </cell>
          <cell r="BE222" t="str">
            <v>CONTRACT H-99-2131</v>
          </cell>
          <cell r="BF222">
            <v>20181114</v>
          </cell>
          <cell r="BG222" t="str">
            <v>S</v>
          </cell>
          <cell r="BH222">
            <v>308079</v>
          </cell>
          <cell r="BI222" t="str">
            <v>STATE OF HAWAII</v>
          </cell>
          <cell r="BR222">
            <v>0</v>
          </cell>
          <cell r="CI222">
            <v>1900065662</v>
          </cell>
          <cell r="CJ222">
            <v>2007</v>
          </cell>
          <cell r="CO222" t="str">
            <v>ZP</v>
          </cell>
          <cell r="CP222">
            <v>2000058232</v>
          </cell>
          <cell r="CQ222">
            <v>43419</v>
          </cell>
          <cell r="CR222">
            <v>457986</v>
          </cell>
          <cell r="CS222">
            <v>-45972.63</v>
          </cell>
        </row>
        <row r="223">
          <cell r="C223">
            <v>1900065662</v>
          </cell>
          <cell r="D223">
            <v>2018</v>
          </cell>
          <cell r="E223">
            <v>11</v>
          </cell>
          <cell r="F223">
            <v>43418</v>
          </cell>
          <cell r="G223">
            <v>43405</v>
          </cell>
          <cell r="I223">
            <v>0</v>
          </cell>
          <cell r="J223">
            <v>5</v>
          </cell>
          <cell r="K223">
            <v>701000</v>
          </cell>
          <cell r="L223" t="str">
            <v>Real Property Rent Expense</v>
          </cell>
          <cell r="N223" t="str">
            <v>S</v>
          </cell>
          <cell r="O223">
            <v>2055.8000000000002</v>
          </cell>
          <cell r="P223">
            <v>19714</v>
          </cell>
          <cell r="Q223">
            <v>0</v>
          </cell>
          <cell r="R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 t="str">
            <v>I0</v>
          </cell>
          <cell r="AI223">
            <v>12851</v>
          </cell>
          <cell r="AJ223">
            <v>2001</v>
          </cell>
          <cell r="AK223">
            <v>20663</v>
          </cell>
          <cell r="AO223">
            <v>0</v>
          </cell>
          <cell r="AZ223">
            <v>20663</v>
          </cell>
          <cell r="BA223" t="str">
            <v>KR</v>
          </cell>
          <cell r="BB223">
            <v>1614778</v>
          </cell>
          <cell r="BC223" t="str">
            <v>MV_COMM_USER</v>
          </cell>
          <cell r="BE223" t="str">
            <v>CONTRACT H-99-2131</v>
          </cell>
          <cell r="BF223">
            <v>20181114</v>
          </cell>
          <cell r="BG223" t="str">
            <v>S</v>
          </cell>
          <cell r="BH223">
            <v>308079</v>
          </cell>
          <cell r="BI223" t="str">
            <v>STATE OF HAWAII</v>
          </cell>
          <cell r="BR223">
            <v>0</v>
          </cell>
          <cell r="CI223">
            <v>1900065662</v>
          </cell>
          <cell r="CJ223">
            <v>2007</v>
          </cell>
          <cell r="CO223" t="str">
            <v>ZP</v>
          </cell>
          <cell r="CP223">
            <v>2000058232</v>
          </cell>
          <cell r="CQ223">
            <v>43419</v>
          </cell>
          <cell r="CR223">
            <v>457986</v>
          </cell>
          <cell r="CS223">
            <v>-45972.63</v>
          </cell>
        </row>
        <row r="224">
          <cell r="C224">
            <v>1900065670</v>
          </cell>
          <cell r="D224">
            <v>2018</v>
          </cell>
          <cell r="E224">
            <v>11</v>
          </cell>
          <cell r="F224">
            <v>43418</v>
          </cell>
          <cell r="G224">
            <v>43405</v>
          </cell>
          <cell r="I224">
            <v>0</v>
          </cell>
          <cell r="J224">
            <v>2</v>
          </cell>
          <cell r="K224">
            <v>701000</v>
          </cell>
          <cell r="L224" t="str">
            <v>Real Property Rent Expense</v>
          </cell>
          <cell r="N224" t="str">
            <v>S</v>
          </cell>
          <cell r="O224">
            <v>5669</v>
          </cell>
          <cell r="P224">
            <v>5669</v>
          </cell>
          <cell r="Q224">
            <v>0</v>
          </cell>
          <cell r="R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 t="str">
            <v>I0</v>
          </cell>
          <cell r="AI224">
            <v>12851</v>
          </cell>
          <cell r="AJ224">
            <v>2001</v>
          </cell>
          <cell r="AK224">
            <v>20876</v>
          </cell>
          <cell r="AO224">
            <v>0</v>
          </cell>
          <cell r="AZ224">
            <v>20876</v>
          </cell>
          <cell r="BA224" t="str">
            <v>KR</v>
          </cell>
          <cell r="BB224">
            <v>1614733</v>
          </cell>
          <cell r="BC224" t="str">
            <v>MV_COMM_USER</v>
          </cell>
          <cell r="BE224" t="str">
            <v>CONTRACT H-99-2175</v>
          </cell>
          <cell r="BF224">
            <v>20181114</v>
          </cell>
          <cell r="BG224" t="str">
            <v>S</v>
          </cell>
          <cell r="BH224">
            <v>308079</v>
          </cell>
          <cell r="BI224" t="str">
            <v>STATE OF HAWAII</v>
          </cell>
          <cell r="BR224">
            <v>0</v>
          </cell>
          <cell r="CI224">
            <v>1900065670</v>
          </cell>
          <cell r="CJ224">
            <v>2007</v>
          </cell>
          <cell r="CO224" t="str">
            <v>ZP</v>
          </cell>
          <cell r="CP224">
            <v>2000058232</v>
          </cell>
          <cell r="CQ224">
            <v>43419</v>
          </cell>
          <cell r="CR224">
            <v>457986</v>
          </cell>
          <cell r="CS224">
            <v>-45972.63</v>
          </cell>
        </row>
        <row r="225">
          <cell r="C225">
            <v>1900065735</v>
          </cell>
          <cell r="D225">
            <v>2018</v>
          </cell>
          <cell r="E225">
            <v>12</v>
          </cell>
          <cell r="F225">
            <v>43447</v>
          </cell>
          <cell r="G225">
            <v>43405</v>
          </cell>
          <cell r="I225">
            <v>0</v>
          </cell>
          <cell r="J225">
            <v>2</v>
          </cell>
          <cell r="K225">
            <v>701000</v>
          </cell>
          <cell r="L225" t="str">
            <v>Real Property Rent Expense</v>
          </cell>
          <cell r="N225" t="str">
            <v>S</v>
          </cell>
          <cell r="O225">
            <v>136.86000000000001</v>
          </cell>
          <cell r="P225">
            <v>9801</v>
          </cell>
          <cell r="Q225">
            <v>0</v>
          </cell>
          <cell r="R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 t="str">
            <v>I0</v>
          </cell>
          <cell r="AI225">
            <v>12851</v>
          </cell>
          <cell r="AJ225">
            <v>2001</v>
          </cell>
          <cell r="AK225">
            <v>20324</v>
          </cell>
          <cell r="AO225">
            <v>0</v>
          </cell>
          <cell r="AZ225">
            <v>20324</v>
          </cell>
          <cell r="BA225" t="str">
            <v>KR</v>
          </cell>
          <cell r="BB225">
            <v>1614872</v>
          </cell>
          <cell r="BC225" t="str">
            <v>MV_COMM_USER</v>
          </cell>
          <cell r="BE225" t="str">
            <v>*PARKING, OPKG, 11/01/18</v>
          </cell>
          <cell r="BG225" t="str">
            <v>S</v>
          </cell>
          <cell r="BH225">
            <v>308079</v>
          </cell>
          <cell r="BI225" t="str">
            <v>STATE OF HAWAII</v>
          </cell>
          <cell r="BR225">
            <v>0</v>
          </cell>
          <cell r="CI225">
            <v>1900065735</v>
          </cell>
          <cell r="CJ225">
            <v>2007</v>
          </cell>
          <cell r="CO225" t="str">
            <v>ZP</v>
          </cell>
          <cell r="CP225">
            <v>2000058769</v>
          </cell>
          <cell r="CQ225">
            <v>43454</v>
          </cell>
          <cell r="CR225">
            <v>458520</v>
          </cell>
          <cell r="CS225">
            <v>-87122.66</v>
          </cell>
        </row>
        <row r="226">
          <cell r="C226">
            <v>1900065735</v>
          </cell>
          <cell r="D226">
            <v>2018</v>
          </cell>
          <cell r="E226">
            <v>12</v>
          </cell>
          <cell r="F226">
            <v>43447</v>
          </cell>
          <cell r="G226">
            <v>43405</v>
          </cell>
          <cell r="I226">
            <v>0</v>
          </cell>
          <cell r="J226">
            <v>3</v>
          </cell>
          <cell r="K226">
            <v>701000</v>
          </cell>
          <cell r="L226" t="str">
            <v>Real Property Rent Expense</v>
          </cell>
          <cell r="N226" t="str">
            <v>S</v>
          </cell>
          <cell r="O226">
            <v>273.72000000000003</v>
          </cell>
          <cell r="P226">
            <v>9801</v>
          </cell>
          <cell r="Q226">
            <v>0</v>
          </cell>
          <cell r="R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 t="str">
            <v>I0</v>
          </cell>
          <cell r="AI226">
            <v>12851</v>
          </cell>
          <cell r="AJ226">
            <v>2001</v>
          </cell>
          <cell r="AK226">
            <v>20824</v>
          </cell>
          <cell r="AO226">
            <v>0</v>
          </cell>
          <cell r="AZ226">
            <v>20824</v>
          </cell>
          <cell r="BA226" t="str">
            <v>KR</v>
          </cell>
          <cell r="BB226">
            <v>1614872</v>
          </cell>
          <cell r="BC226" t="str">
            <v>MV_COMM_USER</v>
          </cell>
          <cell r="BE226" t="str">
            <v>*PARKING, OPKG, 11/01/18</v>
          </cell>
          <cell r="BG226" t="str">
            <v>S</v>
          </cell>
          <cell r="BH226">
            <v>308079</v>
          </cell>
          <cell r="BI226" t="str">
            <v>STATE OF HAWAII</v>
          </cell>
          <cell r="BR226">
            <v>0</v>
          </cell>
          <cell r="CI226">
            <v>1900065735</v>
          </cell>
          <cell r="CJ226">
            <v>2007</v>
          </cell>
          <cell r="CO226" t="str">
            <v>ZP</v>
          </cell>
          <cell r="CP226">
            <v>2000058769</v>
          </cell>
          <cell r="CQ226">
            <v>43454</v>
          </cell>
          <cell r="CR226">
            <v>458520</v>
          </cell>
          <cell r="CS226">
            <v>-87122.66</v>
          </cell>
        </row>
        <row r="227">
          <cell r="C227">
            <v>1900065735</v>
          </cell>
          <cell r="D227">
            <v>2018</v>
          </cell>
          <cell r="E227">
            <v>12</v>
          </cell>
          <cell r="F227">
            <v>43447</v>
          </cell>
          <cell r="G227">
            <v>43405</v>
          </cell>
          <cell r="I227">
            <v>0</v>
          </cell>
          <cell r="J227">
            <v>4</v>
          </cell>
          <cell r="K227">
            <v>701000</v>
          </cell>
          <cell r="L227" t="str">
            <v>Real Property Rent Expense</v>
          </cell>
          <cell r="N227" t="str">
            <v>S</v>
          </cell>
          <cell r="O227">
            <v>228.1</v>
          </cell>
          <cell r="P227">
            <v>9801</v>
          </cell>
          <cell r="Q227">
            <v>0</v>
          </cell>
          <cell r="R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 t="str">
            <v>I0</v>
          </cell>
          <cell r="AI227">
            <v>12851</v>
          </cell>
          <cell r="AJ227">
            <v>2001</v>
          </cell>
          <cell r="AK227">
            <v>20823</v>
          </cell>
          <cell r="AO227">
            <v>0</v>
          </cell>
          <cell r="AZ227">
            <v>20823</v>
          </cell>
          <cell r="BA227" t="str">
            <v>KR</v>
          </cell>
          <cell r="BB227">
            <v>1614872</v>
          </cell>
          <cell r="BC227" t="str">
            <v>MV_COMM_USER</v>
          </cell>
          <cell r="BE227" t="str">
            <v>*PARKING, OPKG, 11/01/18</v>
          </cell>
          <cell r="BG227" t="str">
            <v>S</v>
          </cell>
          <cell r="BH227">
            <v>308079</v>
          </cell>
          <cell r="BI227" t="str">
            <v>STATE OF HAWAII</v>
          </cell>
          <cell r="BR227">
            <v>0</v>
          </cell>
          <cell r="CI227">
            <v>1900065735</v>
          </cell>
          <cell r="CJ227">
            <v>2007</v>
          </cell>
          <cell r="CO227" t="str">
            <v>ZP</v>
          </cell>
          <cell r="CP227">
            <v>2000058769</v>
          </cell>
          <cell r="CQ227">
            <v>43454</v>
          </cell>
          <cell r="CR227">
            <v>458520</v>
          </cell>
          <cell r="CS227">
            <v>-87122.66</v>
          </cell>
        </row>
        <row r="228">
          <cell r="C228">
            <v>1900065735</v>
          </cell>
          <cell r="D228">
            <v>2018</v>
          </cell>
          <cell r="E228">
            <v>12</v>
          </cell>
          <cell r="F228">
            <v>43447</v>
          </cell>
          <cell r="G228">
            <v>43405</v>
          </cell>
          <cell r="I228">
            <v>0</v>
          </cell>
          <cell r="J228">
            <v>5</v>
          </cell>
          <cell r="K228">
            <v>701000</v>
          </cell>
          <cell r="L228" t="str">
            <v>Real Property Rent Expense</v>
          </cell>
          <cell r="N228" t="str">
            <v>S</v>
          </cell>
          <cell r="O228">
            <v>182.44</v>
          </cell>
          <cell r="P228">
            <v>9801</v>
          </cell>
          <cell r="Q228">
            <v>0</v>
          </cell>
          <cell r="R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 t="str">
            <v>I0</v>
          </cell>
          <cell r="AI228">
            <v>12851</v>
          </cell>
          <cell r="AJ228">
            <v>2001</v>
          </cell>
          <cell r="AK228">
            <v>20325</v>
          </cell>
          <cell r="AO228">
            <v>0</v>
          </cell>
          <cell r="AZ228">
            <v>20325</v>
          </cell>
          <cell r="BA228" t="str">
            <v>KR</v>
          </cell>
          <cell r="BB228">
            <v>1614872</v>
          </cell>
          <cell r="BC228" t="str">
            <v>MV_COMM_USER</v>
          </cell>
          <cell r="BE228" t="str">
            <v>*PARKING, OPKG, 11/01/18</v>
          </cell>
          <cell r="BG228" t="str">
            <v>S</v>
          </cell>
          <cell r="BH228">
            <v>308079</v>
          </cell>
          <cell r="BI228" t="str">
            <v>STATE OF HAWAII</v>
          </cell>
          <cell r="BR228">
            <v>0</v>
          </cell>
          <cell r="CI228">
            <v>1900065735</v>
          </cell>
          <cell r="CJ228">
            <v>2007</v>
          </cell>
          <cell r="CO228" t="str">
            <v>ZP</v>
          </cell>
          <cell r="CP228">
            <v>2000058769</v>
          </cell>
          <cell r="CQ228">
            <v>43454</v>
          </cell>
          <cell r="CR228">
            <v>458520</v>
          </cell>
          <cell r="CS228">
            <v>-87122.66</v>
          </cell>
        </row>
        <row r="229">
          <cell r="C229">
            <v>1900065735</v>
          </cell>
          <cell r="D229">
            <v>2018</v>
          </cell>
          <cell r="E229">
            <v>12</v>
          </cell>
          <cell r="F229">
            <v>43447</v>
          </cell>
          <cell r="G229">
            <v>43405</v>
          </cell>
          <cell r="I229">
            <v>0</v>
          </cell>
          <cell r="J229">
            <v>6</v>
          </cell>
          <cell r="K229">
            <v>701000</v>
          </cell>
          <cell r="L229" t="str">
            <v>Real Property Rent Expense</v>
          </cell>
          <cell r="N229" t="str">
            <v>S</v>
          </cell>
          <cell r="O229">
            <v>45.61</v>
          </cell>
          <cell r="P229">
            <v>9801</v>
          </cell>
          <cell r="Q229">
            <v>0</v>
          </cell>
          <cell r="R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 t="str">
            <v>I0</v>
          </cell>
          <cell r="AI229">
            <v>12851</v>
          </cell>
          <cell r="AJ229">
            <v>2001</v>
          </cell>
          <cell r="AK229">
            <v>20876</v>
          </cell>
          <cell r="AO229">
            <v>0</v>
          </cell>
          <cell r="AZ229">
            <v>20876</v>
          </cell>
          <cell r="BA229" t="str">
            <v>KR</v>
          </cell>
          <cell r="BB229">
            <v>1614872</v>
          </cell>
          <cell r="BC229" t="str">
            <v>MV_COMM_USER</v>
          </cell>
          <cell r="BE229" t="str">
            <v>*PARKING, OPKG, 11/01/18</v>
          </cell>
          <cell r="BG229" t="str">
            <v>S</v>
          </cell>
          <cell r="BH229">
            <v>308079</v>
          </cell>
          <cell r="BI229" t="str">
            <v>STATE OF HAWAII</v>
          </cell>
          <cell r="BR229">
            <v>0</v>
          </cell>
          <cell r="CI229">
            <v>1900065735</v>
          </cell>
          <cell r="CJ229">
            <v>2007</v>
          </cell>
          <cell r="CO229" t="str">
            <v>ZP</v>
          </cell>
          <cell r="CP229">
            <v>2000058769</v>
          </cell>
          <cell r="CQ229">
            <v>43454</v>
          </cell>
          <cell r="CR229">
            <v>458520</v>
          </cell>
          <cell r="CS229">
            <v>-87122.66</v>
          </cell>
        </row>
        <row r="230">
          <cell r="C230">
            <v>1900065735</v>
          </cell>
          <cell r="D230">
            <v>2018</v>
          </cell>
          <cell r="E230">
            <v>12</v>
          </cell>
          <cell r="F230">
            <v>43447</v>
          </cell>
          <cell r="G230">
            <v>43405</v>
          </cell>
          <cell r="I230">
            <v>0</v>
          </cell>
          <cell r="J230">
            <v>7</v>
          </cell>
          <cell r="K230">
            <v>701000</v>
          </cell>
          <cell r="L230" t="str">
            <v>Real Property Rent Expense</v>
          </cell>
          <cell r="N230" t="str">
            <v>S</v>
          </cell>
          <cell r="O230">
            <v>228.1</v>
          </cell>
          <cell r="P230">
            <v>9801</v>
          </cell>
          <cell r="Q230">
            <v>0</v>
          </cell>
          <cell r="R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 t="str">
            <v>I0</v>
          </cell>
          <cell r="AI230">
            <v>12851</v>
          </cell>
          <cell r="AJ230">
            <v>2001</v>
          </cell>
          <cell r="AK230">
            <v>20649</v>
          </cell>
          <cell r="AO230">
            <v>0</v>
          </cell>
          <cell r="AZ230">
            <v>20649</v>
          </cell>
          <cell r="BA230" t="str">
            <v>KR</v>
          </cell>
          <cell r="BB230">
            <v>1614872</v>
          </cell>
          <cell r="BC230" t="str">
            <v>MV_COMM_USER</v>
          </cell>
          <cell r="BE230" t="str">
            <v>*PARKING, OPKG, 11/01/18</v>
          </cell>
          <cell r="BG230" t="str">
            <v>S</v>
          </cell>
          <cell r="BH230">
            <v>308079</v>
          </cell>
          <cell r="BI230" t="str">
            <v>STATE OF HAWAII</v>
          </cell>
          <cell r="BR230">
            <v>0</v>
          </cell>
          <cell r="CI230">
            <v>1900065735</v>
          </cell>
          <cell r="CJ230">
            <v>2007</v>
          </cell>
          <cell r="CO230" t="str">
            <v>ZP</v>
          </cell>
          <cell r="CP230">
            <v>2000058769</v>
          </cell>
          <cell r="CQ230">
            <v>43454</v>
          </cell>
          <cell r="CR230">
            <v>458520</v>
          </cell>
          <cell r="CS230">
            <v>-87122.66</v>
          </cell>
        </row>
        <row r="231">
          <cell r="C231">
            <v>1900065735</v>
          </cell>
          <cell r="D231">
            <v>2018</v>
          </cell>
          <cell r="E231">
            <v>12</v>
          </cell>
          <cell r="F231">
            <v>43447</v>
          </cell>
          <cell r="G231">
            <v>43405</v>
          </cell>
          <cell r="I231">
            <v>0</v>
          </cell>
          <cell r="J231">
            <v>8</v>
          </cell>
          <cell r="K231">
            <v>701000</v>
          </cell>
          <cell r="L231" t="str">
            <v>Real Property Rent Expense</v>
          </cell>
          <cell r="N231" t="str">
            <v>S</v>
          </cell>
          <cell r="O231">
            <v>91.24</v>
          </cell>
          <cell r="P231">
            <v>9801</v>
          </cell>
          <cell r="Q231">
            <v>0</v>
          </cell>
          <cell r="R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 t="str">
            <v>I0</v>
          </cell>
          <cell r="AI231">
            <v>12851</v>
          </cell>
          <cell r="AJ231">
            <v>2001</v>
          </cell>
          <cell r="AK231">
            <v>20320</v>
          </cell>
          <cell r="AO231">
            <v>0</v>
          </cell>
          <cell r="AZ231">
            <v>20320</v>
          </cell>
          <cell r="BA231" t="str">
            <v>KR</v>
          </cell>
          <cell r="BB231">
            <v>1614872</v>
          </cell>
          <cell r="BC231" t="str">
            <v>MV_COMM_USER</v>
          </cell>
          <cell r="BE231" t="str">
            <v>*PARKING, OPKG, 11/01/18</v>
          </cell>
          <cell r="BG231" t="str">
            <v>S</v>
          </cell>
          <cell r="BH231">
            <v>308079</v>
          </cell>
          <cell r="BI231" t="str">
            <v>STATE OF HAWAII</v>
          </cell>
          <cell r="BR231">
            <v>0</v>
          </cell>
          <cell r="CI231">
            <v>1900065735</v>
          </cell>
          <cell r="CJ231">
            <v>2007</v>
          </cell>
          <cell r="CO231" t="str">
            <v>ZP</v>
          </cell>
          <cell r="CP231">
            <v>2000058769</v>
          </cell>
          <cell r="CQ231">
            <v>43454</v>
          </cell>
          <cell r="CR231">
            <v>458520</v>
          </cell>
          <cell r="CS231">
            <v>-87122.66</v>
          </cell>
        </row>
        <row r="232">
          <cell r="C232">
            <v>1900065735</v>
          </cell>
          <cell r="D232">
            <v>2018</v>
          </cell>
          <cell r="E232">
            <v>12</v>
          </cell>
          <cell r="F232">
            <v>43447</v>
          </cell>
          <cell r="G232">
            <v>43405</v>
          </cell>
          <cell r="I232">
            <v>0</v>
          </cell>
          <cell r="J232">
            <v>9</v>
          </cell>
          <cell r="K232">
            <v>701000</v>
          </cell>
          <cell r="L232" t="str">
            <v>Real Property Rent Expense</v>
          </cell>
          <cell r="N232" t="str">
            <v>S</v>
          </cell>
          <cell r="O232">
            <v>45.61</v>
          </cell>
          <cell r="P232">
            <v>9801</v>
          </cell>
          <cell r="Q232">
            <v>0</v>
          </cell>
          <cell r="R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 t="str">
            <v>I0</v>
          </cell>
          <cell r="AI232">
            <v>12851</v>
          </cell>
          <cell r="AJ232">
            <v>2001</v>
          </cell>
          <cell r="AK232">
            <v>20288</v>
          </cell>
          <cell r="AO232">
            <v>0</v>
          </cell>
          <cell r="AZ232">
            <v>20288</v>
          </cell>
          <cell r="BA232" t="str">
            <v>KR</v>
          </cell>
          <cell r="BB232">
            <v>1614872</v>
          </cell>
          <cell r="BC232" t="str">
            <v>MV_COMM_USER</v>
          </cell>
          <cell r="BE232" t="str">
            <v>*PARKING, OPKG, 11/01/18</v>
          </cell>
          <cell r="BG232" t="str">
            <v>S</v>
          </cell>
          <cell r="BH232">
            <v>308079</v>
          </cell>
          <cell r="BI232" t="str">
            <v>STATE OF HAWAII</v>
          </cell>
          <cell r="BR232">
            <v>0</v>
          </cell>
          <cell r="CI232">
            <v>1900065735</v>
          </cell>
          <cell r="CJ232">
            <v>2007</v>
          </cell>
          <cell r="CO232" t="str">
            <v>ZP</v>
          </cell>
          <cell r="CP232">
            <v>2000058769</v>
          </cell>
          <cell r="CQ232">
            <v>43454</v>
          </cell>
          <cell r="CR232">
            <v>458520</v>
          </cell>
          <cell r="CS232">
            <v>-87122.66</v>
          </cell>
        </row>
        <row r="233">
          <cell r="C233">
            <v>1900065735</v>
          </cell>
          <cell r="D233">
            <v>2018</v>
          </cell>
          <cell r="E233">
            <v>12</v>
          </cell>
          <cell r="F233">
            <v>43447</v>
          </cell>
          <cell r="G233">
            <v>43405</v>
          </cell>
          <cell r="I233">
            <v>0</v>
          </cell>
          <cell r="J233">
            <v>10</v>
          </cell>
          <cell r="K233">
            <v>701000</v>
          </cell>
          <cell r="L233" t="str">
            <v>Real Property Rent Expense</v>
          </cell>
          <cell r="N233" t="str">
            <v>S</v>
          </cell>
          <cell r="O233">
            <v>547.44000000000005</v>
          </cell>
          <cell r="P233">
            <v>9801</v>
          </cell>
          <cell r="Q233">
            <v>0</v>
          </cell>
          <cell r="R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 t="str">
            <v>I0</v>
          </cell>
          <cell r="AI233">
            <v>12851</v>
          </cell>
          <cell r="AJ233">
            <v>2001</v>
          </cell>
          <cell r="AK233">
            <v>20289</v>
          </cell>
          <cell r="AO233">
            <v>0</v>
          </cell>
          <cell r="AZ233">
            <v>20289</v>
          </cell>
          <cell r="BA233" t="str">
            <v>KR</v>
          </cell>
          <cell r="BB233">
            <v>1614872</v>
          </cell>
          <cell r="BC233" t="str">
            <v>MV_COMM_USER</v>
          </cell>
          <cell r="BE233" t="str">
            <v>*PARKING, OPKG, 11/01/18</v>
          </cell>
          <cell r="BG233" t="str">
            <v>S</v>
          </cell>
          <cell r="BH233">
            <v>308079</v>
          </cell>
          <cell r="BI233" t="str">
            <v>STATE OF HAWAII</v>
          </cell>
          <cell r="BR233">
            <v>0</v>
          </cell>
          <cell r="CI233">
            <v>1900065735</v>
          </cell>
          <cell r="CJ233">
            <v>2007</v>
          </cell>
          <cell r="CO233" t="str">
            <v>ZP</v>
          </cell>
          <cell r="CP233">
            <v>2000058769</v>
          </cell>
          <cell r="CQ233">
            <v>43454</v>
          </cell>
          <cell r="CR233">
            <v>458520</v>
          </cell>
          <cell r="CS233">
            <v>-87122.66</v>
          </cell>
        </row>
        <row r="234">
          <cell r="C234">
            <v>1900065735</v>
          </cell>
          <cell r="D234">
            <v>2018</v>
          </cell>
          <cell r="E234">
            <v>12</v>
          </cell>
          <cell r="F234">
            <v>43447</v>
          </cell>
          <cell r="G234">
            <v>43405</v>
          </cell>
          <cell r="I234">
            <v>0</v>
          </cell>
          <cell r="J234">
            <v>11</v>
          </cell>
          <cell r="K234">
            <v>701000</v>
          </cell>
          <cell r="L234" t="str">
            <v>Real Property Rent Expense</v>
          </cell>
          <cell r="N234" t="str">
            <v>S</v>
          </cell>
          <cell r="O234">
            <v>91.24</v>
          </cell>
          <cell r="P234">
            <v>9801</v>
          </cell>
          <cell r="Q234">
            <v>0</v>
          </cell>
          <cell r="R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 t="str">
            <v>I0</v>
          </cell>
          <cell r="AI234">
            <v>12851</v>
          </cell>
          <cell r="AJ234">
            <v>2001</v>
          </cell>
          <cell r="AK234">
            <v>20319</v>
          </cell>
          <cell r="AO234">
            <v>0</v>
          </cell>
          <cell r="AZ234">
            <v>20319</v>
          </cell>
          <cell r="BA234" t="str">
            <v>KR</v>
          </cell>
          <cell r="BB234">
            <v>1614872</v>
          </cell>
          <cell r="BC234" t="str">
            <v>MV_COMM_USER</v>
          </cell>
          <cell r="BE234" t="str">
            <v>*PARKING, OPKG, 11/01/18</v>
          </cell>
          <cell r="BG234" t="str">
            <v>S</v>
          </cell>
          <cell r="BH234">
            <v>308079</v>
          </cell>
          <cell r="BI234" t="str">
            <v>STATE OF HAWAII</v>
          </cell>
          <cell r="BR234">
            <v>0</v>
          </cell>
          <cell r="CI234">
            <v>1900065735</v>
          </cell>
          <cell r="CJ234">
            <v>2007</v>
          </cell>
          <cell r="CO234" t="str">
            <v>ZP</v>
          </cell>
          <cell r="CP234">
            <v>2000058769</v>
          </cell>
          <cell r="CQ234">
            <v>43454</v>
          </cell>
          <cell r="CR234">
            <v>458520</v>
          </cell>
          <cell r="CS234">
            <v>-87122.66</v>
          </cell>
        </row>
        <row r="235">
          <cell r="C235">
            <v>1900065735</v>
          </cell>
          <cell r="D235">
            <v>2018</v>
          </cell>
          <cell r="E235">
            <v>12</v>
          </cell>
          <cell r="F235">
            <v>43447</v>
          </cell>
          <cell r="G235">
            <v>43405</v>
          </cell>
          <cell r="I235">
            <v>0</v>
          </cell>
          <cell r="J235">
            <v>12</v>
          </cell>
          <cell r="K235">
            <v>701000</v>
          </cell>
          <cell r="L235" t="str">
            <v>Real Property Rent Expense</v>
          </cell>
          <cell r="N235" t="str">
            <v>S</v>
          </cell>
          <cell r="O235">
            <v>182.44</v>
          </cell>
          <cell r="P235">
            <v>9801</v>
          </cell>
          <cell r="Q235">
            <v>0</v>
          </cell>
          <cell r="R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 t="str">
            <v>I0</v>
          </cell>
          <cell r="AI235">
            <v>12851</v>
          </cell>
          <cell r="AJ235">
            <v>2001</v>
          </cell>
          <cell r="AK235">
            <v>20323</v>
          </cell>
          <cell r="AO235">
            <v>0</v>
          </cell>
          <cell r="AZ235">
            <v>20323</v>
          </cell>
          <cell r="BA235" t="str">
            <v>KR</v>
          </cell>
          <cell r="BB235">
            <v>1614872</v>
          </cell>
          <cell r="BC235" t="str">
            <v>MV_COMM_USER</v>
          </cell>
          <cell r="BE235" t="str">
            <v>*PARKING, OPKG, 11/01/18</v>
          </cell>
          <cell r="BG235" t="str">
            <v>S</v>
          </cell>
          <cell r="BH235">
            <v>308079</v>
          </cell>
          <cell r="BI235" t="str">
            <v>STATE OF HAWAII</v>
          </cell>
          <cell r="BR235">
            <v>0</v>
          </cell>
          <cell r="CI235">
            <v>1900065735</v>
          </cell>
          <cell r="CJ235">
            <v>2007</v>
          </cell>
          <cell r="CO235" t="str">
            <v>ZP</v>
          </cell>
          <cell r="CP235">
            <v>2000058769</v>
          </cell>
          <cell r="CQ235">
            <v>43454</v>
          </cell>
          <cell r="CR235">
            <v>458520</v>
          </cell>
          <cell r="CS235">
            <v>-87122.66</v>
          </cell>
        </row>
        <row r="236">
          <cell r="C236">
            <v>1900065735</v>
          </cell>
          <cell r="D236">
            <v>2018</v>
          </cell>
          <cell r="E236">
            <v>12</v>
          </cell>
          <cell r="F236">
            <v>43447</v>
          </cell>
          <cell r="G236">
            <v>43405</v>
          </cell>
          <cell r="I236">
            <v>0</v>
          </cell>
          <cell r="J236">
            <v>13</v>
          </cell>
          <cell r="K236">
            <v>701000</v>
          </cell>
          <cell r="L236" t="str">
            <v>Real Property Rent Expense</v>
          </cell>
          <cell r="N236" t="str">
            <v>S</v>
          </cell>
          <cell r="O236">
            <v>45.61</v>
          </cell>
          <cell r="P236">
            <v>9801</v>
          </cell>
          <cell r="Q236">
            <v>0</v>
          </cell>
          <cell r="R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 t="str">
            <v>I0</v>
          </cell>
          <cell r="AI236">
            <v>12851</v>
          </cell>
          <cell r="AJ236">
            <v>2001</v>
          </cell>
          <cell r="AK236">
            <v>20321</v>
          </cell>
          <cell r="AO236">
            <v>0</v>
          </cell>
          <cell r="AZ236">
            <v>20321</v>
          </cell>
          <cell r="BA236" t="str">
            <v>KR</v>
          </cell>
          <cell r="BB236">
            <v>1614872</v>
          </cell>
          <cell r="BC236" t="str">
            <v>MV_COMM_USER</v>
          </cell>
          <cell r="BE236" t="str">
            <v>*PARKING, OPKG, 11/01/18</v>
          </cell>
          <cell r="BG236" t="str">
            <v>S</v>
          </cell>
          <cell r="BH236">
            <v>308079</v>
          </cell>
          <cell r="BI236" t="str">
            <v>STATE OF HAWAII</v>
          </cell>
          <cell r="BR236">
            <v>0</v>
          </cell>
          <cell r="CI236">
            <v>1900065735</v>
          </cell>
          <cell r="CJ236">
            <v>2007</v>
          </cell>
          <cell r="CO236" t="str">
            <v>ZP</v>
          </cell>
          <cell r="CP236">
            <v>2000058769</v>
          </cell>
          <cell r="CQ236">
            <v>43454</v>
          </cell>
          <cell r="CR236">
            <v>458520</v>
          </cell>
          <cell r="CS236">
            <v>-87122.66</v>
          </cell>
        </row>
        <row r="237">
          <cell r="C237">
            <v>1900065735</v>
          </cell>
          <cell r="D237">
            <v>2018</v>
          </cell>
          <cell r="E237">
            <v>12</v>
          </cell>
          <cell r="F237">
            <v>43447</v>
          </cell>
          <cell r="G237">
            <v>43405</v>
          </cell>
          <cell r="I237">
            <v>0</v>
          </cell>
          <cell r="J237">
            <v>14</v>
          </cell>
          <cell r="K237">
            <v>701000</v>
          </cell>
          <cell r="L237" t="str">
            <v>Real Property Rent Expense</v>
          </cell>
          <cell r="N237" t="str">
            <v>S</v>
          </cell>
          <cell r="O237">
            <v>182.44</v>
          </cell>
          <cell r="P237">
            <v>9801</v>
          </cell>
          <cell r="Q237">
            <v>0</v>
          </cell>
          <cell r="R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 t="str">
            <v>I0</v>
          </cell>
          <cell r="AI237">
            <v>12851</v>
          </cell>
          <cell r="AJ237">
            <v>2001</v>
          </cell>
          <cell r="AK237">
            <v>20326</v>
          </cell>
          <cell r="AO237">
            <v>0</v>
          </cell>
          <cell r="AZ237">
            <v>20326</v>
          </cell>
          <cell r="BA237" t="str">
            <v>KR</v>
          </cell>
          <cell r="BB237">
            <v>1614872</v>
          </cell>
          <cell r="BC237" t="str">
            <v>MV_COMM_USER</v>
          </cell>
          <cell r="BE237" t="str">
            <v>*PARKING, OPKG, 11/01/18</v>
          </cell>
          <cell r="BG237" t="str">
            <v>S</v>
          </cell>
          <cell r="BH237">
            <v>308079</v>
          </cell>
          <cell r="BI237" t="str">
            <v>STATE OF HAWAII</v>
          </cell>
          <cell r="BR237">
            <v>0</v>
          </cell>
          <cell r="CI237">
            <v>1900065735</v>
          </cell>
          <cell r="CJ237">
            <v>2007</v>
          </cell>
          <cell r="CO237" t="str">
            <v>ZP</v>
          </cell>
          <cell r="CP237">
            <v>2000058769</v>
          </cell>
          <cell r="CQ237">
            <v>43454</v>
          </cell>
          <cell r="CR237">
            <v>458520</v>
          </cell>
          <cell r="CS237">
            <v>-87122.66</v>
          </cell>
        </row>
        <row r="238">
          <cell r="C238">
            <v>1900065735</v>
          </cell>
          <cell r="D238">
            <v>2018</v>
          </cell>
          <cell r="E238">
            <v>12</v>
          </cell>
          <cell r="F238">
            <v>43447</v>
          </cell>
          <cell r="G238">
            <v>43405</v>
          </cell>
          <cell r="I238">
            <v>0</v>
          </cell>
          <cell r="J238">
            <v>15</v>
          </cell>
          <cell r="K238">
            <v>701000</v>
          </cell>
          <cell r="L238" t="str">
            <v>Real Property Rent Expense</v>
          </cell>
          <cell r="N238" t="str">
            <v>S</v>
          </cell>
          <cell r="O238">
            <v>7520.15</v>
          </cell>
          <cell r="P238">
            <v>9801</v>
          </cell>
          <cell r="Q238">
            <v>0</v>
          </cell>
          <cell r="R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 t="str">
            <v>I0</v>
          </cell>
          <cell r="AI238">
            <v>12851</v>
          </cell>
          <cell r="AJ238">
            <v>2001</v>
          </cell>
          <cell r="AK238">
            <v>20876</v>
          </cell>
          <cell r="AO238">
            <v>0</v>
          </cell>
          <cell r="AZ238">
            <v>20876</v>
          </cell>
          <cell r="BA238" t="str">
            <v>KR</v>
          </cell>
          <cell r="BB238">
            <v>1614872</v>
          </cell>
          <cell r="BC238" t="str">
            <v>MV_COMM_USER</v>
          </cell>
          <cell r="BE238" t="str">
            <v>*PARKING, OPKG, 11/01/18</v>
          </cell>
          <cell r="BG238" t="str">
            <v>S</v>
          </cell>
          <cell r="BH238">
            <v>308079</v>
          </cell>
          <cell r="BI238" t="str">
            <v>STATE OF HAWAII</v>
          </cell>
          <cell r="BR238">
            <v>0</v>
          </cell>
          <cell r="CI238">
            <v>1900065735</v>
          </cell>
          <cell r="CJ238">
            <v>2007</v>
          </cell>
          <cell r="CO238" t="str">
            <v>ZP</v>
          </cell>
          <cell r="CP238">
            <v>2000058769</v>
          </cell>
          <cell r="CQ238">
            <v>43454</v>
          </cell>
          <cell r="CR238">
            <v>458520</v>
          </cell>
          <cell r="CS238">
            <v>-87122.66</v>
          </cell>
        </row>
        <row r="239">
          <cell r="C239">
            <v>1900066365</v>
          </cell>
          <cell r="D239">
            <v>2018</v>
          </cell>
          <cell r="E239">
            <v>12</v>
          </cell>
          <cell r="F239">
            <v>43454</v>
          </cell>
          <cell r="G239">
            <v>43435</v>
          </cell>
          <cell r="I239">
            <v>0</v>
          </cell>
          <cell r="J239">
            <v>2</v>
          </cell>
          <cell r="K239">
            <v>701000</v>
          </cell>
          <cell r="L239" t="str">
            <v>Real Property Rent Expense</v>
          </cell>
          <cell r="N239" t="str">
            <v>S</v>
          </cell>
          <cell r="O239">
            <v>3817.2</v>
          </cell>
          <cell r="P239">
            <v>19714</v>
          </cell>
          <cell r="Q239">
            <v>0</v>
          </cell>
          <cell r="R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 t="str">
            <v>I0</v>
          </cell>
          <cell r="AI239">
            <v>12851</v>
          </cell>
          <cell r="AJ239">
            <v>2001</v>
          </cell>
          <cell r="AK239">
            <v>20288</v>
          </cell>
          <cell r="AO239">
            <v>0</v>
          </cell>
          <cell r="AZ239">
            <v>20288</v>
          </cell>
          <cell r="BA239" t="str">
            <v>KR</v>
          </cell>
          <cell r="BB239">
            <v>1617935</v>
          </cell>
          <cell r="BC239" t="str">
            <v>MV_COMM_USER</v>
          </cell>
          <cell r="BE239" t="str">
            <v>*H-99-2131</v>
          </cell>
          <cell r="BF239">
            <v>20181220</v>
          </cell>
          <cell r="BG239" t="str">
            <v>S</v>
          </cell>
          <cell r="BH239">
            <v>308079</v>
          </cell>
          <cell r="BI239" t="str">
            <v>STATE OF HAWAII</v>
          </cell>
          <cell r="BR239">
            <v>0</v>
          </cell>
          <cell r="CI239">
            <v>1900066365</v>
          </cell>
          <cell r="CJ239">
            <v>2007</v>
          </cell>
          <cell r="CO239" t="str">
            <v>ZP</v>
          </cell>
          <cell r="CP239">
            <v>2000058869</v>
          </cell>
          <cell r="CQ239">
            <v>43460</v>
          </cell>
          <cell r="CR239">
            <v>458620</v>
          </cell>
          <cell r="CS239">
            <v>-45850.44</v>
          </cell>
        </row>
        <row r="240">
          <cell r="C240">
            <v>1900066365</v>
          </cell>
          <cell r="D240">
            <v>2018</v>
          </cell>
          <cell r="E240">
            <v>12</v>
          </cell>
          <cell r="F240">
            <v>43454</v>
          </cell>
          <cell r="G240">
            <v>43435</v>
          </cell>
          <cell r="I240">
            <v>0</v>
          </cell>
          <cell r="J240">
            <v>3</v>
          </cell>
          <cell r="K240">
            <v>701000</v>
          </cell>
          <cell r="L240" t="str">
            <v>Real Property Rent Expense</v>
          </cell>
          <cell r="N240" t="str">
            <v>S</v>
          </cell>
          <cell r="O240">
            <v>12777</v>
          </cell>
          <cell r="P240">
            <v>19714</v>
          </cell>
          <cell r="Q240">
            <v>0</v>
          </cell>
          <cell r="R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 t="str">
            <v>I0</v>
          </cell>
          <cell r="AI240">
            <v>12851</v>
          </cell>
          <cell r="AJ240">
            <v>2001</v>
          </cell>
          <cell r="AK240">
            <v>20289</v>
          </cell>
          <cell r="AO240">
            <v>0</v>
          </cell>
          <cell r="AZ240">
            <v>20289</v>
          </cell>
          <cell r="BA240" t="str">
            <v>KR</v>
          </cell>
          <cell r="BB240">
            <v>1617935</v>
          </cell>
          <cell r="BC240" t="str">
            <v>MV_COMM_USER</v>
          </cell>
          <cell r="BE240" t="str">
            <v>*H-99-2131</v>
          </cell>
          <cell r="BF240">
            <v>20181220</v>
          </cell>
          <cell r="BG240" t="str">
            <v>S</v>
          </cell>
          <cell r="BH240">
            <v>308079</v>
          </cell>
          <cell r="BI240" t="str">
            <v>STATE OF HAWAII</v>
          </cell>
          <cell r="BR240">
            <v>0</v>
          </cell>
          <cell r="CI240">
            <v>1900066365</v>
          </cell>
          <cell r="CJ240">
            <v>2007</v>
          </cell>
          <cell r="CO240" t="str">
            <v>ZP</v>
          </cell>
          <cell r="CP240">
            <v>2000058869</v>
          </cell>
          <cell r="CQ240">
            <v>43460</v>
          </cell>
          <cell r="CR240">
            <v>458620</v>
          </cell>
          <cell r="CS240">
            <v>-45850.44</v>
          </cell>
        </row>
        <row r="241">
          <cell r="C241">
            <v>1900066365</v>
          </cell>
          <cell r="D241">
            <v>2018</v>
          </cell>
          <cell r="E241">
            <v>12</v>
          </cell>
          <cell r="F241">
            <v>43454</v>
          </cell>
          <cell r="G241">
            <v>43435</v>
          </cell>
          <cell r="I241">
            <v>0</v>
          </cell>
          <cell r="J241">
            <v>4</v>
          </cell>
          <cell r="K241">
            <v>701000</v>
          </cell>
          <cell r="L241" t="str">
            <v>Real Property Rent Expense</v>
          </cell>
          <cell r="N241" t="str">
            <v>S</v>
          </cell>
          <cell r="O241">
            <v>1064</v>
          </cell>
          <cell r="P241">
            <v>19714</v>
          </cell>
          <cell r="Q241">
            <v>0</v>
          </cell>
          <cell r="R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 t="str">
            <v>I0</v>
          </cell>
          <cell r="AI241">
            <v>12851</v>
          </cell>
          <cell r="AJ241">
            <v>2001</v>
          </cell>
          <cell r="AK241">
            <v>20649</v>
          </cell>
          <cell r="AO241">
            <v>0</v>
          </cell>
          <cell r="AZ241">
            <v>20649</v>
          </cell>
          <cell r="BA241" t="str">
            <v>KR</v>
          </cell>
          <cell r="BB241">
            <v>1617935</v>
          </cell>
          <cell r="BC241" t="str">
            <v>MV_COMM_USER</v>
          </cell>
          <cell r="BE241" t="str">
            <v>*H-99-2131</v>
          </cell>
          <cell r="BF241">
            <v>20181220</v>
          </cell>
          <cell r="BG241" t="str">
            <v>S</v>
          </cell>
          <cell r="BH241">
            <v>308079</v>
          </cell>
          <cell r="BI241" t="str">
            <v>STATE OF HAWAII</v>
          </cell>
          <cell r="BR241">
            <v>0</v>
          </cell>
          <cell r="CI241">
            <v>1900066365</v>
          </cell>
          <cell r="CJ241">
            <v>2007</v>
          </cell>
          <cell r="CO241" t="str">
            <v>ZP</v>
          </cell>
          <cell r="CP241">
            <v>2000058869</v>
          </cell>
          <cell r="CQ241">
            <v>43460</v>
          </cell>
          <cell r="CR241">
            <v>458620</v>
          </cell>
          <cell r="CS241">
            <v>-45850.44</v>
          </cell>
        </row>
        <row r="242">
          <cell r="C242">
            <v>1900066365</v>
          </cell>
          <cell r="D242">
            <v>2018</v>
          </cell>
          <cell r="E242">
            <v>12</v>
          </cell>
          <cell r="F242">
            <v>43454</v>
          </cell>
          <cell r="G242">
            <v>43435</v>
          </cell>
          <cell r="I242">
            <v>0</v>
          </cell>
          <cell r="J242">
            <v>5</v>
          </cell>
          <cell r="K242">
            <v>701000</v>
          </cell>
          <cell r="L242" t="str">
            <v>Real Property Rent Expense</v>
          </cell>
          <cell r="N242" t="str">
            <v>S</v>
          </cell>
          <cell r="O242">
            <v>2055.8000000000002</v>
          </cell>
          <cell r="P242">
            <v>19714</v>
          </cell>
          <cell r="Q242">
            <v>0</v>
          </cell>
          <cell r="R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 t="str">
            <v>I0</v>
          </cell>
          <cell r="AI242">
            <v>12851</v>
          </cell>
          <cell r="AJ242">
            <v>2001</v>
          </cell>
          <cell r="AK242">
            <v>20663</v>
          </cell>
          <cell r="AO242">
            <v>0</v>
          </cell>
          <cell r="AZ242">
            <v>20663</v>
          </cell>
          <cell r="BA242" t="str">
            <v>KR</v>
          </cell>
          <cell r="BB242">
            <v>1617935</v>
          </cell>
          <cell r="BC242" t="str">
            <v>MV_COMM_USER</v>
          </cell>
          <cell r="BE242" t="str">
            <v>*H-99-2131</v>
          </cell>
          <cell r="BF242">
            <v>20181220</v>
          </cell>
          <cell r="BG242" t="str">
            <v>S</v>
          </cell>
          <cell r="BH242">
            <v>308079</v>
          </cell>
          <cell r="BI242" t="str">
            <v>STATE OF HAWAII</v>
          </cell>
          <cell r="BR242">
            <v>0</v>
          </cell>
          <cell r="CI242">
            <v>1900066365</v>
          </cell>
          <cell r="CJ242">
            <v>2007</v>
          </cell>
          <cell r="CO242" t="str">
            <v>ZP</v>
          </cell>
          <cell r="CP242">
            <v>2000058869</v>
          </cell>
          <cell r="CQ242">
            <v>43460</v>
          </cell>
          <cell r="CR242">
            <v>458620</v>
          </cell>
          <cell r="CS242">
            <v>-45850.44</v>
          </cell>
        </row>
        <row r="243">
          <cell r="C243">
            <v>1900066366</v>
          </cell>
          <cell r="D243">
            <v>2018</v>
          </cell>
          <cell r="E243">
            <v>12</v>
          </cell>
          <cell r="F243">
            <v>43454</v>
          </cell>
          <cell r="G243">
            <v>43435</v>
          </cell>
          <cell r="I243">
            <v>0</v>
          </cell>
          <cell r="J243">
            <v>2</v>
          </cell>
          <cell r="K243">
            <v>701000</v>
          </cell>
          <cell r="L243" t="str">
            <v>Real Property Rent Expense</v>
          </cell>
          <cell r="N243" t="str">
            <v>S</v>
          </cell>
          <cell r="O243">
            <v>5669</v>
          </cell>
          <cell r="P243">
            <v>5669</v>
          </cell>
          <cell r="Q243">
            <v>0</v>
          </cell>
          <cell r="R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 t="str">
            <v>I0</v>
          </cell>
          <cell r="AI243">
            <v>12851</v>
          </cell>
          <cell r="AJ243">
            <v>2001</v>
          </cell>
          <cell r="AK243">
            <v>20876</v>
          </cell>
          <cell r="AO243">
            <v>0</v>
          </cell>
          <cell r="AZ243">
            <v>20876</v>
          </cell>
          <cell r="BA243" t="str">
            <v>KR</v>
          </cell>
          <cell r="BB243">
            <v>1617890</v>
          </cell>
          <cell r="BC243" t="str">
            <v>MV_COMM_USER</v>
          </cell>
          <cell r="BE243" t="str">
            <v>*H-99-2175</v>
          </cell>
          <cell r="BF243">
            <v>20181220</v>
          </cell>
          <cell r="BG243" t="str">
            <v>S</v>
          </cell>
          <cell r="BH243">
            <v>308079</v>
          </cell>
          <cell r="BI243" t="str">
            <v>STATE OF HAWAII</v>
          </cell>
          <cell r="BR243">
            <v>0</v>
          </cell>
          <cell r="CI243">
            <v>1900066366</v>
          </cell>
          <cell r="CJ243">
            <v>2007</v>
          </cell>
          <cell r="CO243" t="str">
            <v>ZP</v>
          </cell>
          <cell r="CP243">
            <v>2000058869</v>
          </cell>
          <cell r="CQ243">
            <v>43460</v>
          </cell>
          <cell r="CR243">
            <v>458620</v>
          </cell>
          <cell r="CS243">
            <v>-45850.44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 TYPE SUMMARY"/>
      <sheetName val="401K Match and Contrib Summary"/>
      <sheetName val="H&amp;W Summary"/>
      <sheetName val="Pension Summary"/>
      <sheetName val="VEBA Contributions Summary"/>
      <sheetName val="Data Extracts&gt;&gt;&gt;"/>
      <sheetName val="401K Data"/>
      <sheetName val="H&amp;W Data"/>
      <sheetName val="Pension Data"/>
      <sheetName val="VEBA Data"/>
      <sheetName val="PIVOTS"/>
      <sheetName val="401K Pivot"/>
      <sheetName val="H&amp;W Pivot"/>
      <sheetName val="Pension Pivot"/>
      <sheetName val="VEBA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A7" t="str">
            <v>PayDocNo</v>
          </cell>
          <cell r="B7" t="str">
            <v>CoCd</v>
          </cell>
          <cell r="C7" t="str">
            <v>DocumentNo</v>
          </cell>
          <cell r="D7" t="str">
            <v>Year</v>
          </cell>
          <cell r="E7" t="str">
            <v>Period</v>
          </cell>
          <cell r="F7" t="str">
            <v>PostDate</v>
          </cell>
          <cell r="G7" t="str">
            <v>DocDate</v>
          </cell>
          <cell r="H7" t="str">
            <v>RevDocNo</v>
          </cell>
          <cell r="I7" t="str">
            <v>RevDocYr</v>
          </cell>
          <cell r="J7" t="str">
            <v>Item</v>
          </cell>
          <cell r="K7" t="str">
            <v>GLAccount</v>
          </cell>
          <cell r="L7" t="str">
            <v>GL Account Description</v>
          </cell>
          <cell r="M7" t="str">
            <v>LineType</v>
          </cell>
          <cell r="N7" t="str">
            <v>DC</v>
          </cell>
          <cell r="O7" t="str">
            <v>ItemAmount</v>
          </cell>
          <cell r="P7" t="str">
            <v>InvAmount</v>
          </cell>
          <cell r="Q7" t="str">
            <v>DiscountAmount</v>
          </cell>
          <cell r="R7" t="str">
            <v>TaxBaseAmount</v>
          </cell>
          <cell r="S7" t="str">
            <v>TaxCalc</v>
          </cell>
          <cell r="T7" t="str">
            <v>DocHeadTax</v>
          </cell>
          <cell r="U7" t="str">
            <v>TaxAmount</v>
          </cell>
          <cell r="V7" t="str">
            <v>TaxAmount1</v>
          </cell>
          <cell r="W7" t="str">
            <v>TaxPerc1</v>
          </cell>
          <cell r="X7" t="str">
            <v>TaxAmount2</v>
          </cell>
          <cell r="Y7" t="str">
            <v>TaxPerc2</v>
          </cell>
          <cell r="Z7" t="str">
            <v>TaxAmount3</v>
          </cell>
          <cell r="AA7" t="str">
            <v>TaxPerc3</v>
          </cell>
          <cell r="AB7" t="str">
            <v>TaxAmount4</v>
          </cell>
          <cell r="AC7" t="str">
            <v>TaxPerc4</v>
          </cell>
          <cell r="AD7" t="str">
            <v>TaxAmount5</v>
          </cell>
          <cell r="AE7" t="str">
            <v>TaxPerc5</v>
          </cell>
          <cell r="AF7" t="str">
            <v>TaxAmount6</v>
          </cell>
          <cell r="AG7" t="str">
            <v>TaxPerc6</v>
          </cell>
          <cell r="AH7" t="str">
            <v>TaxCode</v>
          </cell>
          <cell r="AI7" t="str">
            <v>TaxJurCode</v>
          </cell>
          <cell r="AJ7" t="str">
            <v>COAr</v>
          </cell>
          <cell r="AK7" t="str">
            <v>CostCtr</v>
          </cell>
          <cell r="AL7" t="str">
            <v>Order</v>
          </cell>
          <cell r="AM7" t="str">
            <v>OrderText</v>
          </cell>
          <cell r="AN7" t="str">
            <v>OrderType</v>
          </cell>
          <cell r="AO7" t="str">
            <v>OrderCat</v>
          </cell>
          <cell r="AP7" t="str">
            <v>WBS</v>
          </cell>
          <cell r="AQ7" t="str">
            <v>ProjDesc</v>
          </cell>
          <cell r="AR7" t="str">
            <v>ProjType</v>
          </cell>
          <cell r="AS7" t="str">
            <v>RespCC</v>
          </cell>
          <cell r="AT7" t="str">
            <v>CurrProj</v>
          </cell>
          <cell r="AU7" t="str">
            <v>CurrProjDesc</v>
          </cell>
          <cell r="AV7" t="str">
            <v>Network</v>
          </cell>
          <cell r="AW7" t="str">
            <v>NetworkDesc</v>
          </cell>
          <cell r="AX7" t="str">
            <v>Asset</v>
          </cell>
          <cell r="AY7" t="str">
            <v>AssetSub</v>
          </cell>
          <cell r="AZ7" t="str">
            <v>ProfitCtr</v>
          </cell>
          <cell r="BA7" t="str">
            <v>DocType</v>
          </cell>
          <cell r="BB7" t="str">
            <v>InvRefNo</v>
          </cell>
          <cell r="BC7" t="str">
            <v>User</v>
          </cell>
          <cell r="BD7" t="str">
            <v>HeaderText</v>
          </cell>
          <cell r="BE7" t="str">
            <v>ItemText</v>
          </cell>
          <cell r="BF7" t="str">
            <v>Assignment</v>
          </cell>
          <cell r="BG7" t="str">
            <v>AccType</v>
          </cell>
          <cell r="BH7" t="str">
            <v>Vendor</v>
          </cell>
          <cell r="BI7" t="str">
            <v>VendorName</v>
          </cell>
          <cell r="BJ7" t="str">
            <v>ShipFrom</v>
          </cell>
          <cell r="BK7" t="str">
            <v>ShipFromName</v>
          </cell>
          <cell r="BL7" t="str">
            <v>POShipToCity</v>
          </cell>
          <cell r="BM7" t="str">
            <v>POShipToCounty</v>
          </cell>
          <cell r="BN7" t="str">
            <v>POShipToState</v>
          </cell>
          <cell r="BO7" t="str">
            <v>POShipToPostalCode</v>
          </cell>
          <cell r="BP7" t="str">
            <v>POShipToCountry</v>
          </cell>
          <cell r="BQ7" t="str">
            <v>PurchDoc</v>
          </cell>
          <cell r="BR7" t="str">
            <v>PurchItem</v>
          </cell>
          <cell r="BS7" t="str">
            <v>Plant</v>
          </cell>
          <cell r="BT7" t="str">
            <v>Material</v>
          </cell>
          <cell r="BU7" t="str">
            <v>ItemDesc</v>
          </cell>
          <cell r="BV7" t="str">
            <v>MatGroup</v>
          </cell>
          <cell r="BW7" t="str">
            <v>MatType</v>
          </cell>
          <cell r="BX7" t="str">
            <v>ValCl</v>
          </cell>
          <cell r="BY7" t="str">
            <v>Quantity</v>
          </cell>
          <cell r="BZ7" t="str">
            <v>UoM</v>
          </cell>
          <cell r="CA7" t="str">
            <v>ItemCat</v>
          </cell>
          <cell r="CB7" t="str">
            <v>AcctAssign</v>
          </cell>
          <cell r="CC7" t="str">
            <v>TrackingNo</v>
          </cell>
          <cell r="CD7" t="str">
            <v>UnloadPt</v>
          </cell>
          <cell r="CE7" t="str">
            <v>Recipient</v>
          </cell>
          <cell r="CF7" t="str">
            <v>Customer</v>
          </cell>
          <cell r="CG7" t="str">
            <v>SoldTo</v>
          </cell>
          <cell r="CH7" t="str">
            <v>ShipTo</v>
          </cell>
          <cell r="CI7" t="str">
            <v>LogInvNo</v>
          </cell>
          <cell r="CJ7" t="str">
            <v>LogInvYr</v>
          </cell>
          <cell r="CK7" t="str">
            <v>FuncLoc</v>
          </cell>
          <cell r="CL7" t="str">
            <v>Equipment</v>
          </cell>
          <cell r="CM7" t="str">
            <v>EquipDesc</v>
          </cell>
          <cell r="CN7" t="str">
            <v>TradPartner</v>
          </cell>
          <cell r="CO7" t="str">
            <v>PayDocType</v>
          </cell>
          <cell r="CP7" t="str">
            <v>PayDocNo</v>
          </cell>
          <cell r="CQ7" t="str">
            <v>Clearing Date</v>
          </cell>
        </row>
        <row r="8">
          <cell r="A8">
            <v>1500002858</v>
          </cell>
          <cell r="B8">
            <v>2007</v>
          </cell>
          <cell r="C8">
            <v>1900060097</v>
          </cell>
          <cell r="D8">
            <v>2018</v>
          </cell>
          <cell r="E8">
            <v>1</v>
          </cell>
          <cell r="F8">
            <v>43103</v>
          </cell>
          <cell r="G8">
            <v>43103</v>
          </cell>
          <cell r="I8">
            <v>0</v>
          </cell>
          <cell r="J8">
            <v>2</v>
          </cell>
          <cell r="K8">
            <v>234000</v>
          </cell>
          <cell r="L8" t="str">
            <v>401K Contributions</v>
          </cell>
          <cell r="N8" t="str">
            <v>S</v>
          </cell>
          <cell r="O8">
            <v>34918.65</v>
          </cell>
          <cell r="P8">
            <v>34918.65</v>
          </cell>
          <cell r="Q8">
            <v>0</v>
          </cell>
          <cell r="R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J8">
            <v>2001</v>
          </cell>
          <cell r="AO8">
            <v>0</v>
          </cell>
          <cell r="BA8" t="str">
            <v>KR</v>
          </cell>
          <cell r="BB8" t="str">
            <v>20180103V313858</v>
          </cell>
          <cell r="BC8" t="str">
            <v>VMATLACK</v>
          </cell>
          <cell r="BE8" t="str">
            <v>UNC-(JAN 05 2018)</v>
          </cell>
          <cell r="BF8">
            <v>20180103</v>
          </cell>
          <cell r="BG8" t="str">
            <v>S</v>
          </cell>
          <cell r="BH8">
            <v>313858</v>
          </cell>
          <cell r="BI8" t="str">
            <v>FMR LLC</v>
          </cell>
          <cell r="BR8">
            <v>0</v>
          </cell>
          <cell r="CI8">
            <v>1900060097</v>
          </cell>
          <cell r="CJ8">
            <v>2007</v>
          </cell>
          <cell r="CO8" t="str">
            <v>KZ</v>
          </cell>
          <cell r="CP8">
            <v>1500002858</v>
          </cell>
          <cell r="CQ8">
            <v>43112</v>
          </cell>
        </row>
        <row r="9">
          <cell r="A9">
            <v>1500002859</v>
          </cell>
          <cell r="B9">
            <v>2007</v>
          </cell>
          <cell r="C9">
            <v>1900060098</v>
          </cell>
          <cell r="D9">
            <v>2018</v>
          </cell>
          <cell r="E9">
            <v>1</v>
          </cell>
          <cell r="F9">
            <v>43103</v>
          </cell>
          <cell r="G9">
            <v>43103</v>
          </cell>
          <cell r="I9">
            <v>0</v>
          </cell>
          <cell r="J9">
            <v>2</v>
          </cell>
          <cell r="K9">
            <v>234000</v>
          </cell>
          <cell r="L9" t="str">
            <v>401K Contributions</v>
          </cell>
          <cell r="N9" t="str">
            <v>S</v>
          </cell>
          <cell r="O9">
            <v>8703.4699999999993</v>
          </cell>
          <cell r="P9">
            <v>8703.4699999999993</v>
          </cell>
          <cell r="Q9">
            <v>0</v>
          </cell>
          <cell r="R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J9">
            <v>2001</v>
          </cell>
          <cell r="AO9">
            <v>0</v>
          </cell>
          <cell r="BA9" t="str">
            <v>KR</v>
          </cell>
          <cell r="BB9" t="str">
            <v>20180103V313858A</v>
          </cell>
          <cell r="BC9" t="str">
            <v>VMATLACK</v>
          </cell>
          <cell r="BE9" t="str">
            <v>UNB-(JAN 05 2018)</v>
          </cell>
          <cell r="BF9">
            <v>20180103</v>
          </cell>
          <cell r="BG9" t="str">
            <v>S</v>
          </cell>
          <cell r="BH9">
            <v>313858</v>
          </cell>
          <cell r="BI9" t="str">
            <v>FMR LLC</v>
          </cell>
          <cell r="BR9">
            <v>0</v>
          </cell>
          <cell r="CI9">
            <v>1900060098</v>
          </cell>
          <cell r="CJ9">
            <v>2007</v>
          </cell>
          <cell r="CO9" t="str">
            <v>KZ</v>
          </cell>
          <cell r="CP9">
            <v>1500002859</v>
          </cell>
          <cell r="CQ9">
            <v>43112</v>
          </cell>
        </row>
        <row r="10">
          <cell r="A10">
            <v>1500002866</v>
          </cell>
          <cell r="B10">
            <v>2007</v>
          </cell>
          <cell r="C10">
            <v>1900060307</v>
          </cell>
          <cell r="D10">
            <v>2018</v>
          </cell>
          <cell r="E10">
            <v>1</v>
          </cell>
          <cell r="F10">
            <v>43111</v>
          </cell>
          <cell r="G10">
            <v>43111</v>
          </cell>
          <cell r="I10">
            <v>0</v>
          </cell>
          <cell r="J10">
            <v>2</v>
          </cell>
          <cell r="K10">
            <v>234000</v>
          </cell>
          <cell r="L10" t="str">
            <v>401K Contributions</v>
          </cell>
          <cell r="N10" t="str">
            <v>S</v>
          </cell>
          <cell r="O10">
            <v>62164.959999999999</v>
          </cell>
          <cell r="P10">
            <v>62164.959999999999</v>
          </cell>
          <cell r="Q10">
            <v>0</v>
          </cell>
          <cell r="R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J10">
            <v>2001</v>
          </cell>
          <cell r="AO10">
            <v>0</v>
          </cell>
          <cell r="BA10" t="str">
            <v>KR</v>
          </cell>
          <cell r="BB10" t="str">
            <v>20180111V313858</v>
          </cell>
          <cell r="BC10" t="str">
            <v>VMATLACK</v>
          </cell>
          <cell r="BE10" t="str">
            <v>UMY-(JAN 12 2018)</v>
          </cell>
          <cell r="BF10">
            <v>20180111</v>
          </cell>
          <cell r="BG10" t="str">
            <v>S</v>
          </cell>
          <cell r="BH10">
            <v>313858</v>
          </cell>
          <cell r="BI10" t="str">
            <v>FMR LLC</v>
          </cell>
          <cell r="BR10">
            <v>0</v>
          </cell>
          <cell r="CI10">
            <v>1900060307</v>
          </cell>
          <cell r="CJ10">
            <v>2007</v>
          </cell>
          <cell r="CO10" t="str">
            <v>KZ</v>
          </cell>
          <cell r="CP10">
            <v>1500002866</v>
          </cell>
          <cell r="CQ10">
            <v>43112</v>
          </cell>
        </row>
        <row r="11">
          <cell r="A11">
            <v>1500002867</v>
          </cell>
          <cell r="B11">
            <v>2007</v>
          </cell>
          <cell r="C11">
            <v>1900060308</v>
          </cell>
          <cell r="D11">
            <v>2018</v>
          </cell>
          <cell r="E11">
            <v>1</v>
          </cell>
          <cell r="F11">
            <v>43111</v>
          </cell>
          <cell r="G11">
            <v>43111</v>
          </cell>
          <cell r="I11">
            <v>0</v>
          </cell>
          <cell r="J11">
            <v>2</v>
          </cell>
          <cell r="K11">
            <v>234000</v>
          </cell>
          <cell r="L11" t="str">
            <v>401K Contributions</v>
          </cell>
          <cell r="N11" t="str">
            <v>S</v>
          </cell>
          <cell r="O11">
            <v>33177.550000000003</v>
          </cell>
          <cell r="P11">
            <v>33177.550000000003</v>
          </cell>
          <cell r="Q11">
            <v>0</v>
          </cell>
          <cell r="R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J11">
            <v>2001</v>
          </cell>
          <cell r="AO11">
            <v>0</v>
          </cell>
          <cell r="BA11" t="str">
            <v>KR</v>
          </cell>
          <cell r="BB11" t="str">
            <v>20180111V313858A</v>
          </cell>
          <cell r="BC11" t="str">
            <v>VMATLACK</v>
          </cell>
          <cell r="BE11" t="str">
            <v>UNC-(JAN 12 2018)</v>
          </cell>
          <cell r="BF11">
            <v>20180111</v>
          </cell>
          <cell r="BG11" t="str">
            <v>S</v>
          </cell>
          <cell r="BH11">
            <v>313858</v>
          </cell>
          <cell r="BI11" t="str">
            <v>FMR LLC</v>
          </cell>
          <cell r="BR11">
            <v>0</v>
          </cell>
          <cell r="CI11">
            <v>1900060308</v>
          </cell>
          <cell r="CJ11">
            <v>2007</v>
          </cell>
          <cell r="CO11" t="str">
            <v>KZ</v>
          </cell>
          <cell r="CP11">
            <v>1500002867</v>
          </cell>
          <cell r="CQ11">
            <v>43112</v>
          </cell>
        </row>
        <row r="12">
          <cell r="A12">
            <v>1500002880</v>
          </cell>
          <cell r="B12">
            <v>2007</v>
          </cell>
          <cell r="C12">
            <v>1900060522</v>
          </cell>
          <cell r="D12">
            <v>2018</v>
          </cell>
          <cell r="E12">
            <v>1</v>
          </cell>
          <cell r="F12">
            <v>43118</v>
          </cell>
          <cell r="G12">
            <v>43118</v>
          </cell>
          <cell r="I12">
            <v>0</v>
          </cell>
          <cell r="J12">
            <v>2</v>
          </cell>
          <cell r="K12">
            <v>234000</v>
          </cell>
          <cell r="L12" t="str">
            <v>401K Contributions</v>
          </cell>
          <cell r="N12" t="str">
            <v>S</v>
          </cell>
          <cell r="O12">
            <v>32950.71</v>
          </cell>
          <cell r="P12">
            <v>32950.71</v>
          </cell>
          <cell r="Q12">
            <v>0</v>
          </cell>
          <cell r="R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J12">
            <v>2001</v>
          </cell>
          <cell r="AO12">
            <v>0</v>
          </cell>
          <cell r="BA12" t="str">
            <v>KR</v>
          </cell>
          <cell r="BB12" t="str">
            <v>20180118V313858A</v>
          </cell>
          <cell r="BC12" t="str">
            <v>VMATLACK</v>
          </cell>
          <cell r="BE12" t="str">
            <v>UNC-(JAN 19 2018)</v>
          </cell>
          <cell r="BF12">
            <v>20180118</v>
          </cell>
          <cell r="BG12" t="str">
            <v>S</v>
          </cell>
          <cell r="BH12">
            <v>313858</v>
          </cell>
          <cell r="BI12" t="str">
            <v>FMR LLC</v>
          </cell>
          <cell r="BR12">
            <v>0</v>
          </cell>
          <cell r="CI12">
            <v>1900060522</v>
          </cell>
          <cell r="CJ12">
            <v>2007</v>
          </cell>
          <cell r="CO12" t="str">
            <v>KZ</v>
          </cell>
          <cell r="CP12">
            <v>1500002880</v>
          </cell>
          <cell r="CQ12">
            <v>43118</v>
          </cell>
        </row>
        <row r="13">
          <cell r="A13">
            <v>1500002876</v>
          </cell>
          <cell r="B13">
            <v>2007</v>
          </cell>
          <cell r="C13">
            <v>1900060528</v>
          </cell>
          <cell r="D13">
            <v>2018</v>
          </cell>
          <cell r="E13">
            <v>1</v>
          </cell>
          <cell r="F13">
            <v>43119</v>
          </cell>
          <cell r="G13">
            <v>43119</v>
          </cell>
          <cell r="I13">
            <v>0</v>
          </cell>
          <cell r="J13">
            <v>2</v>
          </cell>
          <cell r="K13">
            <v>234000</v>
          </cell>
          <cell r="L13" t="str">
            <v>401K Contributions</v>
          </cell>
          <cell r="N13" t="str">
            <v>S</v>
          </cell>
          <cell r="O13">
            <v>11338.05</v>
          </cell>
          <cell r="P13">
            <v>11338.05</v>
          </cell>
          <cell r="Q13">
            <v>0</v>
          </cell>
          <cell r="R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J13">
            <v>2001</v>
          </cell>
          <cell r="AO13">
            <v>0</v>
          </cell>
          <cell r="BA13" t="str">
            <v>KR</v>
          </cell>
          <cell r="BB13" t="str">
            <v>20180119V313858</v>
          </cell>
          <cell r="BC13" t="str">
            <v>VMATLACK</v>
          </cell>
          <cell r="BE13" t="str">
            <v>UNB-(JAN 12 2018)</v>
          </cell>
          <cell r="BF13">
            <v>20180119</v>
          </cell>
          <cell r="BG13" t="str">
            <v>S</v>
          </cell>
          <cell r="BH13">
            <v>313858</v>
          </cell>
          <cell r="BI13" t="str">
            <v>FMR LLC</v>
          </cell>
          <cell r="BR13">
            <v>0</v>
          </cell>
          <cell r="CI13">
            <v>1900060528</v>
          </cell>
          <cell r="CJ13">
            <v>2007</v>
          </cell>
          <cell r="CO13" t="str">
            <v>KZ</v>
          </cell>
          <cell r="CP13">
            <v>1500002876</v>
          </cell>
          <cell r="CQ13">
            <v>43119</v>
          </cell>
        </row>
        <row r="14">
          <cell r="A14">
            <v>1500002885</v>
          </cell>
          <cell r="B14">
            <v>2007</v>
          </cell>
          <cell r="C14">
            <v>1900060666</v>
          </cell>
          <cell r="D14">
            <v>2018</v>
          </cell>
          <cell r="E14">
            <v>1</v>
          </cell>
          <cell r="F14">
            <v>43125</v>
          </cell>
          <cell r="G14">
            <v>43125</v>
          </cell>
          <cell r="I14">
            <v>0</v>
          </cell>
          <cell r="J14">
            <v>2</v>
          </cell>
          <cell r="K14">
            <v>234000</v>
          </cell>
          <cell r="L14" t="str">
            <v>401K Contributions</v>
          </cell>
          <cell r="N14" t="str">
            <v>S</v>
          </cell>
          <cell r="O14">
            <v>54360.22</v>
          </cell>
          <cell r="P14">
            <v>54360.22</v>
          </cell>
          <cell r="Q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J14">
            <v>2001</v>
          </cell>
          <cell r="AO14">
            <v>0</v>
          </cell>
          <cell r="BA14" t="str">
            <v>KR</v>
          </cell>
          <cell r="BB14" t="str">
            <v>20180125V313858A</v>
          </cell>
          <cell r="BC14" t="str">
            <v>RKRAEGER</v>
          </cell>
          <cell r="BE14" t="str">
            <v>UMY-(JAN 26 2018)</v>
          </cell>
          <cell r="BG14" t="str">
            <v>S</v>
          </cell>
          <cell r="BH14">
            <v>313858</v>
          </cell>
          <cell r="BI14" t="str">
            <v>FMR LLC</v>
          </cell>
          <cell r="BR14">
            <v>0</v>
          </cell>
          <cell r="CI14">
            <v>1900060666</v>
          </cell>
          <cell r="CJ14">
            <v>2007</v>
          </cell>
          <cell r="CO14" t="str">
            <v>KZ</v>
          </cell>
          <cell r="CP14">
            <v>1500002885</v>
          </cell>
          <cell r="CQ14">
            <v>43126</v>
          </cell>
        </row>
        <row r="15">
          <cell r="A15">
            <v>1500002884</v>
          </cell>
          <cell r="B15">
            <v>2007</v>
          </cell>
          <cell r="C15">
            <v>1900060668</v>
          </cell>
          <cell r="D15">
            <v>2018</v>
          </cell>
          <cell r="E15">
            <v>1</v>
          </cell>
          <cell r="F15">
            <v>43125</v>
          </cell>
          <cell r="G15">
            <v>43125</v>
          </cell>
          <cell r="I15">
            <v>0</v>
          </cell>
          <cell r="J15">
            <v>2</v>
          </cell>
          <cell r="K15">
            <v>234000</v>
          </cell>
          <cell r="L15" t="str">
            <v>401K Contributions</v>
          </cell>
          <cell r="N15" t="str">
            <v>S</v>
          </cell>
          <cell r="O15">
            <v>32806.1</v>
          </cell>
          <cell r="P15">
            <v>32806.1</v>
          </cell>
          <cell r="Q15">
            <v>0</v>
          </cell>
          <cell r="R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J15">
            <v>2001</v>
          </cell>
          <cell r="AO15">
            <v>0</v>
          </cell>
          <cell r="BA15" t="str">
            <v>KR</v>
          </cell>
          <cell r="BB15" t="str">
            <v>20180125V313858B</v>
          </cell>
          <cell r="BC15" t="str">
            <v>RKRAEGER</v>
          </cell>
          <cell r="BE15" t="str">
            <v>UNC-(JAN 26 2018)</v>
          </cell>
          <cell r="BG15" t="str">
            <v>S</v>
          </cell>
          <cell r="BH15">
            <v>313858</v>
          </cell>
          <cell r="BI15" t="str">
            <v>FMR LLC</v>
          </cell>
          <cell r="BR15">
            <v>0</v>
          </cell>
          <cell r="CI15">
            <v>1900060668</v>
          </cell>
          <cell r="CJ15">
            <v>2007</v>
          </cell>
          <cell r="CO15" t="str">
            <v>KZ</v>
          </cell>
          <cell r="CP15">
            <v>1500002884</v>
          </cell>
          <cell r="CQ15">
            <v>43126</v>
          </cell>
        </row>
        <row r="16">
          <cell r="A16">
            <v>1500002903</v>
          </cell>
          <cell r="B16">
            <v>2007</v>
          </cell>
          <cell r="C16">
            <v>1900060777</v>
          </cell>
          <cell r="D16">
            <v>2018</v>
          </cell>
          <cell r="E16">
            <v>2</v>
          </cell>
          <cell r="F16">
            <v>43132</v>
          </cell>
          <cell r="G16">
            <v>43132</v>
          </cell>
          <cell r="I16">
            <v>0</v>
          </cell>
          <cell r="J16">
            <v>2</v>
          </cell>
          <cell r="K16">
            <v>234000</v>
          </cell>
          <cell r="L16" t="str">
            <v>401K Contributions</v>
          </cell>
          <cell r="N16" t="str">
            <v>S</v>
          </cell>
          <cell r="O16">
            <v>30542.59</v>
          </cell>
          <cell r="P16">
            <v>30542.59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J16">
            <v>2001</v>
          </cell>
          <cell r="AO16">
            <v>0</v>
          </cell>
          <cell r="BA16" t="str">
            <v>KR</v>
          </cell>
          <cell r="BB16" t="str">
            <v>20180201V313858C</v>
          </cell>
          <cell r="BC16" t="str">
            <v>VMATLACK</v>
          </cell>
          <cell r="BE16" t="str">
            <v>UNC-(FEB 02 2018)</v>
          </cell>
          <cell r="BF16">
            <v>20180201</v>
          </cell>
          <cell r="BG16" t="str">
            <v>S</v>
          </cell>
          <cell r="BH16">
            <v>313858</v>
          </cell>
          <cell r="BI16" t="str">
            <v>FMR LLC</v>
          </cell>
          <cell r="BR16">
            <v>0</v>
          </cell>
          <cell r="CI16">
            <v>1900060777</v>
          </cell>
          <cell r="CJ16">
            <v>2007</v>
          </cell>
          <cell r="CO16" t="str">
            <v>KZ</v>
          </cell>
          <cell r="CP16">
            <v>1500002903</v>
          </cell>
          <cell r="CQ16">
            <v>43132</v>
          </cell>
        </row>
        <row r="17">
          <cell r="A17">
            <v>1500002909</v>
          </cell>
          <cell r="B17">
            <v>2007</v>
          </cell>
          <cell r="C17">
            <v>1900060794</v>
          </cell>
          <cell r="D17">
            <v>2018</v>
          </cell>
          <cell r="E17">
            <v>2</v>
          </cell>
          <cell r="F17">
            <v>43137</v>
          </cell>
          <cell r="G17">
            <v>43137</v>
          </cell>
          <cell r="I17">
            <v>0</v>
          </cell>
          <cell r="J17">
            <v>2</v>
          </cell>
          <cell r="K17">
            <v>234000</v>
          </cell>
          <cell r="L17" t="str">
            <v>401K Contributions</v>
          </cell>
          <cell r="N17" t="str">
            <v>S</v>
          </cell>
          <cell r="O17">
            <v>9952.65</v>
          </cell>
          <cell r="P17">
            <v>9952.65</v>
          </cell>
          <cell r="Q17">
            <v>0</v>
          </cell>
          <cell r="R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J17">
            <v>2001</v>
          </cell>
          <cell r="AO17">
            <v>0</v>
          </cell>
          <cell r="BA17" t="str">
            <v>KR</v>
          </cell>
          <cell r="BB17" t="str">
            <v>20180206V313858</v>
          </cell>
          <cell r="BC17" t="str">
            <v>VMATLACK</v>
          </cell>
          <cell r="BE17" t="str">
            <v>UNB-(FEB 02 2018)</v>
          </cell>
          <cell r="BF17">
            <v>20180206</v>
          </cell>
          <cell r="BG17" t="str">
            <v>S</v>
          </cell>
          <cell r="BH17">
            <v>313858</v>
          </cell>
          <cell r="BI17" t="str">
            <v>FMR LLC</v>
          </cell>
          <cell r="BR17">
            <v>0</v>
          </cell>
          <cell r="CI17">
            <v>1900060794</v>
          </cell>
          <cell r="CJ17">
            <v>2007</v>
          </cell>
          <cell r="CO17" t="str">
            <v>KZ</v>
          </cell>
          <cell r="CP17">
            <v>1500002909</v>
          </cell>
          <cell r="CQ17">
            <v>43137</v>
          </cell>
        </row>
        <row r="18">
          <cell r="A18">
            <v>1500002917</v>
          </cell>
          <cell r="B18">
            <v>2007</v>
          </cell>
          <cell r="C18">
            <v>1900060857</v>
          </cell>
          <cell r="D18">
            <v>2018</v>
          </cell>
          <cell r="E18">
            <v>2</v>
          </cell>
          <cell r="F18">
            <v>43139</v>
          </cell>
          <cell r="G18">
            <v>43139</v>
          </cell>
          <cell r="I18">
            <v>0</v>
          </cell>
          <cell r="J18">
            <v>2</v>
          </cell>
          <cell r="K18">
            <v>234000</v>
          </cell>
          <cell r="L18" t="str">
            <v>401K Contributions</v>
          </cell>
          <cell r="N18" t="str">
            <v>S</v>
          </cell>
          <cell r="O18">
            <v>54994.13</v>
          </cell>
          <cell r="P18">
            <v>54994.13</v>
          </cell>
          <cell r="Q18">
            <v>0</v>
          </cell>
          <cell r="R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J18">
            <v>2001</v>
          </cell>
          <cell r="AO18">
            <v>0</v>
          </cell>
          <cell r="BA18" t="str">
            <v>KR</v>
          </cell>
          <cell r="BB18" t="str">
            <v>20180208V313858</v>
          </cell>
          <cell r="BC18" t="str">
            <v>VMATLACK</v>
          </cell>
          <cell r="BE18" t="str">
            <v>UMY-(FEB 02 2018)</v>
          </cell>
          <cell r="BF18">
            <v>20180208</v>
          </cell>
          <cell r="BG18" t="str">
            <v>S</v>
          </cell>
          <cell r="BH18">
            <v>313858</v>
          </cell>
          <cell r="BI18" t="str">
            <v>FMR LLC</v>
          </cell>
          <cell r="BR18">
            <v>0</v>
          </cell>
          <cell r="CI18">
            <v>1900060857</v>
          </cell>
          <cell r="CJ18">
            <v>2007</v>
          </cell>
          <cell r="CO18" t="str">
            <v>KZ</v>
          </cell>
          <cell r="CP18">
            <v>1500002917</v>
          </cell>
          <cell r="CQ18">
            <v>43139</v>
          </cell>
        </row>
        <row r="19">
          <cell r="A19">
            <v>1500002916</v>
          </cell>
          <cell r="B19">
            <v>2007</v>
          </cell>
          <cell r="C19">
            <v>1900060858</v>
          </cell>
          <cell r="D19">
            <v>2018</v>
          </cell>
          <cell r="E19">
            <v>2</v>
          </cell>
          <cell r="F19">
            <v>43139</v>
          </cell>
          <cell r="G19">
            <v>43139</v>
          </cell>
          <cell r="I19">
            <v>0</v>
          </cell>
          <cell r="J19">
            <v>2</v>
          </cell>
          <cell r="K19">
            <v>234000</v>
          </cell>
          <cell r="L19" t="str">
            <v>401K Contributions</v>
          </cell>
          <cell r="N19" t="str">
            <v>S</v>
          </cell>
          <cell r="O19">
            <v>31450.43</v>
          </cell>
          <cell r="P19">
            <v>31450.43</v>
          </cell>
          <cell r="Q19">
            <v>0</v>
          </cell>
          <cell r="R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J19">
            <v>2001</v>
          </cell>
          <cell r="AO19">
            <v>0</v>
          </cell>
          <cell r="BA19" t="str">
            <v>KR</v>
          </cell>
          <cell r="BB19" t="str">
            <v>20180208V313858A</v>
          </cell>
          <cell r="BC19" t="str">
            <v>VMATLACK</v>
          </cell>
          <cell r="BE19" t="str">
            <v>UNC-(FEB 09 2018)</v>
          </cell>
          <cell r="BF19">
            <v>20180208</v>
          </cell>
          <cell r="BG19" t="str">
            <v>S</v>
          </cell>
          <cell r="BH19">
            <v>313858</v>
          </cell>
          <cell r="BI19" t="str">
            <v>FMR LLC</v>
          </cell>
          <cell r="BR19">
            <v>0</v>
          </cell>
          <cell r="CI19">
            <v>1900060858</v>
          </cell>
          <cell r="CJ19">
            <v>2007</v>
          </cell>
          <cell r="CO19" t="str">
            <v>KZ</v>
          </cell>
          <cell r="CP19">
            <v>1500002916</v>
          </cell>
          <cell r="CQ19">
            <v>43139</v>
          </cell>
        </row>
        <row r="20">
          <cell r="A20">
            <v>1500002925</v>
          </cell>
          <cell r="B20">
            <v>2007</v>
          </cell>
          <cell r="C20">
            <v>1900061028</v>
          </cell>
          <cell r="D20">
            <v>2018</v>
          </cell>
          <cell r="E20">
            <v>2</v>
          </cell>
          <cell r="F20">
            <v>43146</v>
          </cell>
          <cell r="G20">
            <v>43146</v>
          </cell>
          <cell r="I20">
            <v>0</v>
          </cell>
          <cell r="J20">
            <v>2</v>
          </cell>
          <cell r="K20">
            <v>234000</v>
          </cell>
          <cell r="L20" t="str">
            <v>401K Contributions</v>
          </cell>
          <cell r="N20" t="str">
            <v>S</v>
          </cell>
          <cell r="O20">
            <v>31404.46</v>
          </cell>
          <cell r="P20">
            <v>31404.46</v>
          </cell>
          <cell r="Q20">
            <v>0</v>
          </cell>
          <cell r="R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J20">
            <v>2001</v>
          </cell>
          <cell r="AO20">
            <v>0</v>
          </cell>
          <cell r="BA20" t="str">
            <v>KR</v>
          </cell>
          <cell r="BB20" t="str">
            <v>20180215V313858</v>
          </cell>
          <cell r="BC20" t="str">
            <v>VMATLACK</v>
          </cell>
          <cell r="BE20" t="str">
            <v>UNC-(FEB 16 2018)</v>
          </cell>
          <cell r="BF20">
            <v>20180215</v>
          </cell>
          <cell r="BG20" t="str">
            <v>S</v>
          </cell>
          <cell r="BH20">
            <v>313858</v>
          </cell>
          <cell r="BI20" t="str">
            <v>FMR LLC</v>
          </cell>
          <cell r="BR20">
            <v>0</v>
          </cell>
          <cell r="CI20">
            <v>1900061028</v>
          </cell>
          <cell r="CJ20">
            <v>2007</v>
          </cell>
          <cell r="CO20" t="str">
            <v>KZ</v>
          </cell>
          <cell r="CP20">
            <v>1500002925</v>
          </cell>
          <cell r="CQ20">
            <v>43146</v>
          </cell>
        </row>
        <row r="21">
          <cell r="A21">
            <v>1500002929</v>
          </cell>
          <cell r="B21">
            <v>2007</v>
          </cell>
          <cell r="C21">
            <v>1900061152</v>
          </cell>
          <cell r="D21">
            <v>2018</v>
          </cell>
          <cell r="E21">
            <v>2</v>
          </cell>
          <cell r="F21">
            <v>43152</v>
          </cell>
          <cell r="G21">
            <v>43152</v>
          </cell>
          <cell r="I21">
            <v>0</v>
          </cell>
          <cell r="J21">
            <v>2</v>
          </cell>
          <cell r="K21">
            <v>234000</v>
          </cell>
          <cell r="L21" t="str">
            <v>401K Contributions</v>
          </cell>
          <cell r="N21" t="str">
            <v>S</v>
          </cell>
          <cell r="O21">
            <v>10104.700000000001</v>
          </cell>
          <cell r="P21">
            <v>10104.700000000001</v>
          </cell>
          <cell r="Q21">
            <v>0</v>
          </cell>
          <cell r="R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J21">
            <v>2001</v>
          </cell>
          <cell r="AO21">
            <v>0</v>
          </cell>
          <cell r="BA21" t="str">
            <v>KR</v>
          </cell>
          <cell r="BB21" t="str">
            <v>20180222V313858A</v>
          </cell>
          <cell r="BC21" t="str">
            <v>VMATLACK</v>
          </cell>
          <cell r="BE21" t="str">
            <v>UNB-(FEB 22 2018)</v>
          </cell>
          <cell r="BF21">
            <v>20180221</v>
          </cell>
          <cell r="BG21" t="str">
            <v>S</v>
          </cell>
          <cell r="BH21">
            <v>313858</v>
          </cell>
          <cell r="BI21" t="str">
            <v>FMR LLC</v>
          </cell>
          <cell r="BR21">
            <v>0</v>
          </cell>
          <cell r="CI21">
            <v>1900061152</v>
          </cell>
          <cell r="CJ21">
            <v>2007</v>
          </cell>
          <cell r="CO21" t="str">
            <v>KZ</v>
          </cell>
          <cell r="CP21">
            <v>1500002929</v>
          </cell>
          <cell r="CQ21">
            <v>43152</v>
          </cell>
        </row>
        <row r="22">
          <cell r="A22">
            <v>1500002931</v>
          </cell>
          <cell r="B22">
            <v>2007</v>
          </cell>
          <cell r="C22">
            <v>1900061174</v>
          </cell>
          <cell r="D22">
            <v>2018</v>
          </cell>
          <cell r="E22">
            <v>2</v>
          </cell>
          <cell r="F22">
            <v>43153</v>
          </cell>
          <cell r="G22">
            <v>43153</v>
          </cell>
          <cell r="I22">
            <v>0</v>
          </cell>
          <cell r="J22">
            <v>2</v>
          </cell>
          <cell r="K22">
            <v>234000</v>
          </cell>
          <cell r="L22" t="str">
            <v>401K Contributions</v>
          </cell>
          <cell r="N22" t="str">
            <v>S</v>
          </cell>
          <cell r="O22">
            <v>32848.35</v>
          </cell>
          <cell r="P22">
            <v>32848.35</v>
          </cell>
          <cell r="Q22">
            <v>0</v>
          </cell>
          <cell r="R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J22">
            <v>2001</v>
          </cell>
          <cell r="AO22">
            <v>0</v>
          </cell>
          <cell r="BA22" t="str">
            <v>KR</v>
          </cell>
          <cell r="BB22" t="str">
            <v>20180822V313858</v>
          </cell>
          <cell r="BC22" t="str">
            <v>VMATLACK</v>
          </cell>
          <cell r="BE22" t="str">
            <v>UNC-(FEB 23 2018)</v>
          </cell>
          <cell r="BF22">
            <v>20180222</v>
          </cell>
          <cell r="BG22" t="str">
            <v>S</v>
          </cell>
          <cell r="BH22">
            <v>313858</v>
          </cell>
          <cell r="BI22" t="str">
            <v>FMR LLC</v>
          </cell>
          <cell r="BR22">
            <v>0</v>
          </cell>
          <cell r="CI22">
            <v>1900061174</v>
          </cell>
          <cell r="CJ22">
            <v>2007</v>
          </cell>
          <cell r="CO22" t="str">
            <v>KZ</v>
          </cell>
          <cell r="CP22">
            <v>1500002931</v>
          </cell>
          <cell r="CQ22">
            <v>43153</v>
          </cell>
        </row>
        <row r="23">
          <cell r="A23">
            <v>1500002930</v>
          </cell>
          <cell r="B23">
            <v>2007</v>
          </cell>
          <cell r="C23">
            <v>1900061175</v>
          </cell>
          <cell r="D23">
            <v>2018</v>
          </cell>
          <cell r="E23">
            <v>2</v>
          </cell>
          <cell r="F23">
            <v>43153</v>
          </cell>
          <cell r="G23">
            <v>43153</v>
          </cell>
          <cell r="I23">
            <v>0</v>
          </cell>
          <cell r="J23">
            <v>2</v>
          </cell>
          <cell r="K23">
            <v>234000</v>
          </cell>
          <cell r="L23" t="str">
            <v>401K Contributions</v>
          </cell>
          <cell r="N23" t="str">
            <v>S</v>
          </cell>
          <cell r="O23">
            <v>46204.800000000003</v>
          </cell>
          <cell r="P23">
            <v>46204.800000000003</v>
          </cell>
          <cell r="Q23">
            <v>0</v>
          </cell>
          <cell r="R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J23">
            <v>2001</v>
          </cell>
          <cell r="AO23">
            <v>0</v>
          </cell>
          <cell r="BA23" t="str">
            <v>KR</v>
          </cell>
          <cell r="BB23" t="str">
            <v>20180822V313858A</v>
          </cell>
          <cell r="BC23" t="str">
            <v>VMATLACK</v>
          </cell>
          <cell r="BE23" t="str">
            <v>UMY-(FEB 23 2018)</v>
          </cell>
          <cell r="BF23">
            <v>20180222</v>
          </cell>
          <cell r="BG23" t="str">
            <v>S</v>
          </cell>
          <cell r="BH23">
            <v>313858</v>
          </cell>
          <cell r="BI23" t="str">
            <v>FMR LLC</v>
          </cell>
          <cell r="BR23">
            <v>0</v>
          </cell>
          <cell r="CI23">
            <v>1900061175</v>
          </cell>
          <cell r="CJ23">
            <v>2007</v>
          </cell>
          <cell r="CO23" t="str">
            <v>KZ</v>
          </cell>
          <cell r="CP23">
            <v>1500002930</v>
          </cell>
          <cell r="CQ23">
            <v>43153</v>
          </cell>
        </row>
        <row r="24">
          <cell r="A24">
            <v>1500002934</v>
          </cell>
          <cell r="B24">
            <v>2007</v>
          </cell>
          <cell r="C24">
            <v>1900061200</v>
          </cell>
          <cell r="D24">
            <v>2018</v>
          </cell>
          <cell r="E24">
            <v>2</v>
          </cell>
          <cell r="F24">
            <v>43154</v>
          </cell>
          <cell r="G24">
            <v>43154</v>
          </cell>
          <cell r="I24">
            <v>0</v>
          </cell>
          <cell r="J24">
            <v>2</v>
          </cell>
          <cell r="K24">
            <v>234000</v>
          </cell>
          <cell r="L24" t="str">
            <v>401K Contributions</v>
          </cell>
          <cell r="N24" t="str">
            <v>S</v>
          </cell>
          <cell r="O24">
            <v>5992.18</v>
          </cell>
          <cell r="P24">
            <v>5992.18</v>
          </cell>
          <cell r="Q24">
            <v>0</v>
          </cell>
          <cell r="R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J24">
            <v>2001</v>
          </cell>
          <cell r="AO24">
            <v>0</v>
          </cell>
          <cell r="BA24" t="str">
            <v>KR</v>
          </cell>
          <cell r="BB24" t="str">
            <v>20180223V313858</v>
          </cell>
          <cell r="BC24" t="str">
            <v>VMATLACK</v>
          </cell>
          <cell r="BE24" t="str">
            <v>Z2K-(FEB 23 2018)</v>
          </cell>
          <cell r="BF24">
            <v>20180223</v>
          </cell>
          <cell r="BG24" t="str">
            <v>S</v>
          </cell>
          <cell r="BH24">
            <v>313858</v>
          </cell>
          <cell r="BI24" t="str">
            <v>FMR LLC</v>
          </cell>
          <cell r="BR24">
            <v>0</v>
          </cell>
          <cell r="CI24">
            <v>1900061200</v>
          </cell>
          <cell r="CJ24">
            <v>2007</v>
          </cell>
          <cell r="CO24" t="str">
            <v>KZ</v>
          </cell>
          <cell r="CP24">
            <v>1500002934</v>
          </cell>
          <cell r="CQ24">
            <v>43154</v>
          </cell>
        </row>
        <row r="25">
          <cell r="A25">
            <v>1500002944</v>
          </cell>
          <cell r="B25">
            <v>2007</v>
          </cell>
          <cell r="C25">
            <v>1900061416</v>
          </cell>
          <cell r="D25">
            <v>2018</v>
          </cell>
          <cell r="E25">
            <v>3</v>
          </cell>
          <cell r="F25">
            <v>43161</v>
          </cell>
          <cell r="G25">
            <v>43161</v>
          </cell>
          <cell r="I25">
            <v>0</v>
          </cell>
          <cell r="J25">
            <v>2</v>
          </cell>
          <cell r="K25">
            <v>234000</v>
          </cell>
          <cell r="L25" t="str">
            <v>401K Contributions</v>
          </cell>
          <cell r="N25" t="str">
            <v>S</v>
          </cell>
          <cell r="O25">
            <v>33983.61</v>
          </cell>
          <cell r="P25">
            <v>33983.61</v>
          </cell>
          <cell r="Q25">
            <v>0</v>
          </cell>
          <cell r="R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J25">
            <v>2001</v>
          </cell>
          <cell r="AO25">
            <v>0</v>
          </cell>
          <cell r="BA25" t="str">
            <v>KR</v>
          </cell>
          <cell r="BB25" t="str">
            <v>20180302V313858D</v>
          </cell>
          <cell r="BC25" t="str">
            <v>VMATLACK</v>
          </cell>
          <cell r="BE25" t="str">
            <v>UNC-(MAR 02 2018)</v>
          </cell>
          <cell r="BF25">
            <v>20180302</v>
          </cell>
          <cell r="BG25" t="str">
            <v>S</v>
          </cell>
          <cell r="BH25">
            <v>313858</v>
          </cell>
          <cell r="BI25" t="str">
            <v>FMR LLC</v>
          </cell>
          <cell r="BR25">
            <v>0</v>
          </cell>
          <cell r="CI25">
            <v>1900061416</v>
          </cell>
          <cell r="CJ25">
            <v>2007</v>
          </cell>
          <cell r="CO25" t="str">
            <v>KZ</v>
          </cell>
          <cell r="CP25">
            <v>1500002944</v>
          </cell>
          <cell r="CQ25">
            <v>43161</v>
          </cell>
        </row>
        <row r="26">
          <cell r="A26">
            <v>1500002948</v>
          </cell>
          <cell r="B26">
            <v>2007</v>
          </cell>
          <cell r="C26">
            <v>1900061431</v>
          </cell>
          <cell r="D26">
            <v>2018</v>
          </cell>
          <cell r="E26">
            <v>3</v>
          </cell>
          <cell r="F26">
            <v>43165</v>
          </cell>
          <cell r="G26">
            <v>43165</v>
          </cell>
          <cell r="I26">
            <v>0</v>
          </cell>
          <cell r="J26">
            <v>2</v>
          </cell>
          <cell r="K26">
            <v>234000</v>
          </cell>
          <cell r="L26" t="str">
            <v>401K Contributions</v>
          </cell>
          <cell r="N26" t="str">
            <v>S</v>
          </cell>
          <cell r="O26">
            <v>9197.58</v>
          </cell>
          <cell r="P26">
            <v>9197.58</v>
          </cell>
          <cell r="Q26">
            <v>0</v>
          </cell>
          <cell r="R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J26">
            <v>2001</v>
          </cell>
          <cell r="AO26">
            <v>0</v>
          </cell>
          <cell r="BA26" t="str">
            <v>KR</v>
          </cell>
          <cell r="BB26" t="str">
            <v>20180306V313858B</v>
          </cell>
          <cell r="BC26" t="str">
            <v>VMATLACK</v>
          </cell>
          <cell r="BE26" t="str">
            <v>UNB-(MAR 07 2018)</v>
          </cell>
          <cell r="BF26">
            <v>20180306</v>
          </cell>
          <cell r="BG26" t="str">
            <v>S</v>
          </cell>
          <cell r="BH26">
            <v>313858</v>
          </cell>
          <cell r="BI26" t="str">
            <v>FMR LLC</v>
          </cell>
          <cell r="BR26">
            <v>0</v>
          </cell>
          <cell r="CI26">
            <v>1900061431</v>
          </cell>
          <cell r="CJ26">
            <v>2007</v>
          </cell>
          <cell r="CO26" t="str">
            <v>KZ</v>
          </cell>
          <cell r="CP26">
            <v>1500002948</v>
          </cell>
          <cell r="CQ26">
            <v>43165</v>
          </cell>
        </row>
        <row r="27">
          <cell r="A27">
            <v>1500002957</v>
          </cell>
          <cell r="B27">
            <v>2007</v>
          </cell>
          <cell r="C27">
            <v>1900061511</v>
          </cell>
          <cell r="D27">
            <v>2018</v>
          </cell>
          <cell r="E27">
            <v>3</v>
          </cell>
          <cell r="F27">
            <v>43168</v>
          </cell>
          <cell r="G27">
            <v>43168</v>
          </cell>
          <cell r="I27">
            <v>0</v>
          </cell>
          <cell r="J27">
            <v>2</v>
          </cell>
          <cell r="K27">
            <v>234000</v>
          </cell>
          <cell r="L27" t="str">
            <v>401K Contributions</v>
          </cell>
          <cell r="N27" t="str">
            <v>S</v>
          </cell>
          <cell r="O27">
            <v>58679.88</v>
          </cell>
          <cell r="P27">
            <v>58679.88</v>
          </cell>
          <cell r="Q27">
            <v>0</v>
          </cell>
          <cell r="R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J27">
            <v>2001</v>
          </cell>
          <cell r="AO27">
            <v>0</v>
          </cell>
          <cell r="BA27" t="str">
            <v>KR</v>
          </cell>
          <cell r="BB27" t="str">
            <v>20180309V313858A</v>
          </cell>
          <cell r="BC27" t="str">
            <v>RKRAEGER</v>
          </cell>
          <cell r="BE27" t="str">
            <v>UMY - (MAR 09 2018)</v>
          </cell>
          <cell r="BF27">
            <v>20180309</v>
          </cell>
          <cell r="BG27" t="str">
            <v>S</v>
          </cell>
          <cell r="BH27">
            <v>313858</v>
          </cell>
          <cell r="BI27" t="str">
            <v>FMR LLC</v>
          </cell>
          <cell r="BR27">
            <v>0</v>
          </cell>
          <cell r="CI27">
            <v>1900061511</v>
          </cell>
          <cell r="CJ27">
            <v>2007</v>
          </cell>
          <cell r="CO27" t="str">
            <v>KZ</v>
          </cell>
          <cell r="CP27">
            <v>1500002957</v>
          </cell>
          <cell r="CQ27">
            <v>43168</v>
          </cell>
        </row>
        <row r="28">
          <cell r="A28">
            <v>1500002958</v>
          </cell>
          <cell r="B28">
            <v>2007</v>
          </cell>
          <cell r="C28">
            <v>1900061512</v>
          </cell>
          <cell r="D28">
            <v>2018</v>
          </cell>
          <cell r="E28">
            <v>3</v>
          </cell>
          <cell r="F28">
            <v>43168</v>
          </cell>
          <cell r="G28">
            <v>43168</v>
          </cell>
          <cell r="I28">
            <v>0</v>
          </cell>
          <cell r="J28">
            <v>2</v>
          </cell>
          <cell r="K28">
            <v>234000</v>
          </cell>
          <cell r="L28" t="str">
            <v>401K Contributions</v>
          </cell>
          <cell r="N28" t="str">
            <v>S</v>
          </cell>
          <cell r="O28">
            <v>44074.41</v>
          </cell>
          <cell r="P28">
            <v>44074.41</v>
          </cell>
          <cell r="Q28">
            <v>0</v>
          </cell>
          <cell r="R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J28">
            <v>2001</v>
          </cell>
          <cell r="AO28">
            <v>0</v>
          </cell>
          <cell r="BA28" t="str">
            <v>KR</v>
          </cell>
          <cell r="BB28" t="str">
            <v>20180309V313858B</v>
          </cell>
          <cell r="BC28" t="str">
            <v>RKRAEGER</v>
          </cell>
          <cell r="BE28" t="str">
            <v>UMY - (MAR 09 2018)</v>
          </cell>
          <cell r="BF28">
            <v>20180309</v>
          </cell>
          <cell r="BG28" t="str">
            <v>S</v>
          </cell>
          <cell r="BH28">
            <v>313858</v>
          </cell>
          <cell r="BI28" t="str">
            <v>FMR LLC</v>
          </cell>
          <cell r="BR28">
            <v>0</v>
          </cell>
          <cell r="CI28">
            <v>1900061512</v>
          </cell>
          <cell r="CJ28">
            <v>2007</v>
          </cell>
          <cell r="CO28" t="str">
            <v>KZ</v>
          </cell>
          <cell r="CP28">
            <v>1500002958</v>
          </cell>
          <cell r="CQ28">
            <v>43168</v>
          </cell>
        </row>
        <row r="29">
          <cell r="A29">
            <v>1500002959</v>
          </cell>
          <cell r="B29">
            <v>2007</v>
          </cell>
          <cell r="C29">
            <v>1900061514</v>
          </cell>
          <cell r="D29">
            <v>2018</v>
          </cell>
          <cell r="E29">
            <v>3</v>
          </cell>
          <cell r="F29">
            <v>43168</v>
          </cell>
          <cell r="G29">
            <v>43168</v>
          </cell>
          <cell r="I29">
            <v>0</v>
          </cell>
          <cell r="J29">
            <v>2</v>
          </cell>
          <cell r="K29">
            <v>234000</v>
          </cell>
          <cell r="L29" t="str">
            <v>401K Contributions</v>
          </cell>
          <cell r="N29" t="str">
            <v>S</v>
          </cell>
          <cell r="O29">
            <v>34313.339999999997</v>
          </cell>
          <cell r="P29">
            <v>34313.339999999997</v>
          </cell>
          <cell r="Q29">
            <v>0</v>
          </cell>
          <cell r="R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J29">
            <v>2001</v>
          </cell>
          <cell r="AO29">
            <v>0</v>
          </cell>
          <cell r="BA29" t="str">
            <v>KR</v>
          </cell>
          <cell r="BB29" t="str">
            <v>20180309V313858C</v>
          </cell>
          <cell r="BC29" t="str">
            <v>RKRAEGER</v>
          </cell>
          <cell r="BE29" t="str">
            <v>UNC - (MAR 09 2018)</v>
          </cell>
          <cell r="BF29">
            <v>20180309</v>
          </cell>
          <cell r="BG29" t="str">
            <v>S</v>
          </cell>
          <cell r="BH29">
            <v>313858</v>
          </cell>
          <cell r="BI29" t="str">
            <v>FMR LLC</v>
          </cell>
          <cell r="BR29">
            <v>0</v>
          </cell>
          <cell r="CI29">
            <v>1900061514</v>
          </cell>
          <cell r="CJ29">
            <v>2007</v>
          </cell>
          <cell r="CO29" t="str">
            <v>KZ</v>
          </cell>
          <cell r="CP29">
            <v>1500002959</v>
          </cell>
          <cell r="CQ29">
            <v>43168</v>
          </cell>
        </row>
        <row r="30">
          <cell r="A30">
            <v>1500002956</v>
          </cell>
          <cell r="B30">
            <v>2007</v>
          </cell>
          <cell r="C30">
            <v>1900061516</v>
          </cell>
          <cell r="D30">
            <v>2018</v>
          </cell>
          <cell r="E30">
            <v>3</v>
          </cell>
          <cell r="F30">
            <v>43168</v>
          </cell>
          <cell r="G30">
            <v>43168</v>
          </cell>
          <cell r="I30">
            <v>0</v>
          </cell>
          <cell r="J30">
            <v>2</v>
          </cell>
          <cell r="K30">
            <v>234000</v>
          </cell>
          <cell r="L30" t="str">
            <v>401K Contributions</v>
          </cell>
          <cell r="N30" t="str">
            <v>S</v>
          </cell>
          <cell r="O30">
            <v>6306.74</v>
          </cell>
          <cell r="P30">
            <v>6306.74</v>
          </cell>
          <cell r="Q30">
            <v>0</v>
          </cell>
          <cell r="R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J30">
            <v>2001</v>
          </cell>
          <cell r="AO30">
            <v>0</v>
          </cell>
          <cell r="BA30" t="str">
            <v>KR</v>
          </cell>
          <cell r="BB30" t="str">
            <v>20180309V313858</v>
          </cell>
          <cell r="BC30" t="str">
            <v>RKRAEGER</v>
          </cell>
          <cell r="BE30" t="str">
            <v>Z2K - (MAR 09 2018)</v>
          </cell>
          <cell r="BF30">
            <v>20180309</v>
          </cell>
          <cell r="BG30" t="str">
            <v>S</v>
          </cell>
          <cell r="BH30">
            <v>313858</v>
          </cell>
          <cell r="BI30" t="str">
            <v>FMR LLC</v>
          </cell>
          <cell r="BR30">
            <v>0</v>
          </cell>
          <cell r="CI30">
            <v>1900061516</v>
          </cell>
          <cell r="CJ30">
            <v>2007</v>
          </cell>
          <cell r="CO30" t="str">
            <v>KZ</v>
          </cell>
          <cell r="CP30">
            <v>1500002956</v>
          </cell>
          <cell r="CQ30">
            <v>43168</v>
          </cell>
        </row>
        <row r="31">
          <cell r="A31">
            <v>1500002968</v>
          </cell>
          <cell r="B31">
            <v>2007</v>
          </cell>
          <cell r="C31">
            <v>1900061561</v>
          </cell>
          <cell r="D31">
            <v>2018</v>
          </cell>
          <cell r="E31">
            <v>3</v>
          </cell>
          <cell r="F31">
            <v>43174</v>
          </cell>
          <cell r="G31">
            <v>43174</v>
          </cell>
          <cell r="I31">
            <v>0</v>
          </cell>
          <cell r="J31">
            <v>2</v>
          </cell>
          <cell r="K31">
            <v>234000</v>
          </cell>
          <cell r="L31" t="str">
            <v>401K Contributions</v>
          </cell>
          <cell r="N31" t="str">
            <v>S</v>
          </cell>
          <cell r="O31">
            <v>35309.72</v>
          </cell>
          <cell r="P31">
            <v>35309.72</v>
          </cell>
          <cell r="Q31">
            <v>0</v>
          </cell>
          <cell r="R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J31">
            <v>2001</v>
          </cell>
          <cell r="AO31">
            <v>0</v>
          </cell>
          <cell r="BA31" t="str">
            <v>KR</v>
          </cell>
          <cell r="BB31" t="str">
            <v>20180315V313858A</v>
          </cell>
          <cell r="BC31" t="str">
            <v>VMATLACK</v>
          </cell>
          <cell r="BE31" t="str">
            <v>UNC-(MAR 16 2018)</v>
          </cell>
          <cell r="BF31">
            <v>20180315</v>
          </cell>
          <cell r="BG31" t="str">
            <v>S</v>
          </cell>
          <cell r="BH31">
            <v>313858</v>
          </cell>
          <cell r="BI31" t="str">
            <v>FMR LLC</v>
          </cell>
          <cell r="BR31">
            <v>0</v>
          </cell>
          <cell r="CI31">
            <v>1900061561</v>
          </cell>
          <cell r="CJ31">
            <v>2007</v>
          </cell>
          <cell r="CO31" t="str">
            <v>KZ</v>
          </cell>
          <cell r="CP31">
            <v>1500002968</v>
          </cell>
          <cell r="CQ31">
            <v>43174</v>
          </cell>
        </row>
        <row r="32">
          <cell r="A32">
            <v>1500002981</v>
          </cell>
          <cell r="B32">
            <v>2007</v>
          </cell>
          <cell r="C32">
            <v>1900061758</v>
          </cell>
          <cell r="D32">
            <v>2018</v>
          </cell>
          <cell r="E32">
            <v>3</v>
          </cell>
          <cell r="F32">
            <v>43180</v>
          </cell>
          <cell r="G32">
            <v>43180</v>
          </cell>
          <cell r="I32">
            <v>0</v>
          </cell>
          <cell r="J32">
            <v>2</v>
          </cell>
          <cell r="K32">
            <v>234000</v>
          </cell>
          <cell r="L32" t="str">
            <v>401K Contributions</v>
          </cell>
          <cell r="N32" t="str">
            <v>S</v>
          </cell>
          <cell r="O32">
            <v>9910.51</v>
          </cell>
          <cell r="P32">
            <v>9910.51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J32">
            <v>2001</v>
          </cell>
          <cell r="AO32">
            <v>0</v>
          </cell>
          <cell r="BA32" t="str">
            <v>KR</v>
          </cell>
          <cell r="BB32" t="str">
            <v>20180321V313858</v>
          </cell>
          <cell r="BC32" t="str">
            <v>VMATLACK</v>
          </cell>
          <cell r="BE32" t="str">
            <v>UNB-(MAR 22 2018)</v>
          </cell>
          <cell r="BF32">
            <v>20180321</v>
          </cell>
          <cell r="BG32" t="str">
            <v>S</v>
          </cell>
          <cell r="BH32">
            <v>313858</v>
          </cell>
          <cell r="BI32" t="str">
            <v>FMR LLC</v>
          </cell>
          <cell r="BR32">
            <v>0</v>
          </cell>
          <cell r="CI32">
            <v>1900061758</v>
          </cell>
          <cell r="CJ32">
            <v>2007</v>
          </cell>
          <cell r="CO32" t="str">
            <v>KZ</v>
          </cell>
          <cell r="CP32">
            <v>1500002981</v>
          </cell>
          <cell r="CQ32">
            <v>43181</v>
          </cell>
        </row>
        <row r="33">
          <cell r="A33">
            <v>1500002980</v>
          </cell>
          <cell r="B33">
            <v>2007</v>
          </cell>
          <cell r="C33">
            <v>1900061759</v>
          </cell>
          <cell r="D33">
            <v>2018</v>
          </cell>
          <cell r="E33">
            <v>3</v>
          </cell>
          <cell r="F33">
            <v>43180</v>
          </cell>
          <cell r="G33">
            <v>43180</v>
          </cell>
          <cell r="I33">
            <v>0</v>
          </cell>
          <cell r="J33">
            <v>2</v>
          </cell>
          <cell r="K33">
            <v>234000</v>
          </cell>
          <cell r="L33" t="str">
            <v>401K Contributions</v>
          </cell>
          <cell r="N33" t="str">
            <v>S</v>
          </cell>
          <cell r="O33">
            <v>33610.69</v>
          </cell>
          <cell r="P33">
            <v>33610.69</v>
          </cell>
          <cell r="Q33">
            <v>0</v>
          </cell>
          <cell r="R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J33">
            <v>2001</v>
          </cell>
          <cell r="AO33">
            <v>0</v>
          </cell>
          <cell r="BA33" t="str">
            <v>KR</v>
          </cell>
          <cell r="BB33" t="str">
            <v>20180321V313858H</v>
          </cell>
          <cell r="BC33" t="str">
            <v>VMATLACK</v>
          </cell>
          <cell r="BE33" t="str">
            <v>UNC-(MAR 23 2018)</v>
          </cell>
          <cell r="BF33">
            <v>20180321</v>
          </cell>
          <cell r="BG33" t="str">
            <v>S</v>
          </cell>
          <cell r="BH33">
            <v>313858</v>
          </cell>
          <cell r="BI33" t="str">
            <v>FMR LLC</v>
          </cell>
          <cell r="BR33">
            <v>0</v>
          </cell>
          <cell r="CI33">
            <v>1900061759</v>
          </cell>
          <cell r="CJ33">
            <v>2007</v>
          </cell>
          <cell r="CO33" t="str">
            <v>KZ</v>
          </cell>
          <cell r="CP33">
            <v>1500002980</v>
          </cell>
          <cell r="CQ33">
            <v>43181</v>
          </cell>
        </row>
        <row r="34">
          <cell r="A34">
            <v>1500002979</v>
          </cell>
          <cell r="B34">
            <v>2007</v>
          </cell>
          <cell r="C34">
            <v>1900061760</v>
          </cell>
          <cell r="D34">
            <v>2018</v>
          </cell>
          <cell r="E34">
            <v>3</v>
          </cell>
          <cell r="F34">
            <v>43180</v>
          </cell>
          <cell r="G34">
            <v>43180</v>
          </cell>
          <cell r="I34">
            <v>0</v>
          </cell>
          <cell r="J34">
            <v>2</v>
          </cell>
          <cell r="K34">
            <v>234000</v>
          </cell>
          <cell r="L34" t="str">
            <v>401K Contributions</v>
          </cell>
          <cell r="N34" t="str">
            <v>S</v>
          </cell>
          <cell r="O34">
            <v>5677.93</v>
          </cell>
          <cell r="P34">
            <v>5677.93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J34">
            <v>2001</v>
          </cell>
          <cell r="AO34">
            <v>0</v>
          </cell>
          <cell r="BA34" t="str">
            <v>KR</v>
          </cell>
          <cell r="BB34" t="str">
            <v>20180321V313858I</v>
          </cell>
          <cell r="BC34" t="str">
            <v>VMATLACK</v>
          </cell>
          <cell r="BE34" t="str">
            <v>Z2K-(MAR 23 2018)</v>
          </cell>
          <cell r="BF34">
            <v>20180321</v>
          </cell>
          <cell r="BG34" t="str">
            <v>S</v>
          </cell>
          <cell r="BH34">
            <v>313858</v>
          </cell>
          <cell r="BI34" t="str">
            <v>FMR LLC</v>
          </cell>
          <cell r="BR34">
            <v>0</v>
          </cell>
          <cell r="CI34">
            <v>1900061760</v>
          </cell>
          <cell r="CJ34">
            <v>2007</v>
          </cell>
          <cell r="CO34" t="str">
            <v>KZ</v>
          </cell>
          <cell r="CP34">
            <v>1500002979</v>
          </cell>
          <cell r="CQ34">
            <v>43181</v>
          </cell>
        </row>
        <row r="35">
          <cell r="A35">
            <v>1500002978</v>
          </cell>
          <cell r="B35">
            <v>2007</v>
          </cell>
          <cell r="C35">
            <v>1900061761</v>
          </cell>
          <cell r="D35">
            <v>2018</v>
          </cell>
          <cell r="E35">
            <v>3</v>
          </cell>
          <cell r="F35">
            <v>43180</v>
          </cell>
          <cell r="G35">
            <v>43180</v>
          </cell>
          <cell r="I35">
            <v>0</v>
          </cell>
          <cell r="J35">
            <v>2</v>
          </cell>
          <cell r="K35">
            <v>234000</v>
          </cell>
          <cell r="L35" t="str">
            <v>401K Contributions</v>
          </cell>
          <cell r="N35" t="str">
            <v>S</v>
          </cell>
          <cell r="O35">
            <v>43658.720000000001</v>
          </cell>
          <cell r="P35">
            <v>43658.720000000001</v>
          </cell>
          <cell r="Q35">
            <v>0</v>
          </cell>
          <cell r="R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J35">
            <v>2001</v>
          </cell>
          <cell r="AO35">
            <v>0</v>
          </cell>
          <cell r="BA35" t="str">
            <v>KR</v>
          </cell>
          <cell r="BB35" t="str">
            <v>20180321V313858J</v>
          </cell>
          <cell r="BC35" t="str">
            <v>VMATLACK</v>
          </cell>
          <cell r="BE35" t="str">
            <v>UMY-(MAR 23 2018)</v>
          </cell>
          <cell r="BF35">
            <v>20180321</v>
          </cell>
          <cell r="BG35" t="str">
            <v>S</v>
          </cell>
          <cell r="BH35">
            <v>313858</v>
          </cell>
          <cell r="BI35" t="str">
            <v>FMR LLC</v>
          </cell>
          <cell r="BR35">
            <v>0</v>
          </cell>
          <cell r="CI35">
            <v>1900061761</v>
          </cell>
          <cell r="CJ35">
            <v>2007</v>
          </cell>
          <cell r="CO35" t="str">
            <v>KZ</v>
          </cell>
          <cell r="CP35">
            <v>1500002978</v>
          </cell>
          <cell r="CQ35">
            <v>43181</v>
          </cell>
        </row>
        <row r="36">
          <cell r="A36">
            <v>1500002988</v>
          </cell>
          <cell r="B36">
            <v>2007</v>
          </cell>
          <cell r="C36">
            <v>1900061837</v>
          </cell>
          <cell r="D36">
            <v>2018</v>
          </cell>
          <cell r="E36">
            <v>3</v>
          </cell>
          <cell r="F36">
            <v>43187</v>
          </cell>
          <cell r="G36">
            <v>43187</v>
          </cell>
          <cell r="I36">
            <v>0</v>
          </cell>
          <cell r="J36">
            <v>2</v>
          </cell>
          <cell r="K36">
            <v>234000</v>
          </cell>
          <cell r="L36" t="str">
            <v>401K Contributions</v>
          </cell>
          <cell r="N36" t="str">
            <v>S</v>
          </cell>
          <cell r="O36">
            <v>34477.449999999997</v>
          </cell>
          <cell r="P36">
            <v>34477.449999999997</v>
          </cell>
          <cell r="Q36">
            <v>0</v>
          </cell>
          <cell r="R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J36">
            <v>2001</v>
          </cell>
          <cell r="AO36">
            <v>0</v>
          </cell>
          <cell r="BA36" t="str">
            <v>KR</v>
          </cell>
          <cell r="BB36" t="str">
            <v>20180328V313858</v>
          </cell>
          <cell r="BC36" t="str">
            <v>VMATLACK</v>
          </cell>
          <cell r="BE36" t="str">
            <v>UNC-(MAR 29 2018)</v>
          </cell>
          <cell r="BF36">
            <v>20180328</v>
          </cell>
          <cell r="BG36" t="str">
            <v>S</v>
          </cell>
          <cell r="BH36">
            <v>313858</v>
          </cell>
          <cell r="BI36" t="str">
            <v>FMR LLC</v>
          </cell>
          <cell r="BR36">
            <v>0</v>
          </cell>
          <cell r="CI36">
            <v>1900061837</v>
          </cell>
          <cell r="CJ36">
            <v>2007</v>
          </cell>
          <cell r="CO36" t="str">
            <v>KZ</v>
          </cell>
          <cell r="CP36">
            <v>1500002988</v>
          </cell>
          <cell r="CQ36">
            <v>43187</v>
          </cell>
        </row>
        <row r="37">
          <cell r="A37">
            <v>1500002999</v>
          </cell>
          <cell r="B37">
            <v>2007</v>
          </cell>
          <cell r="C37">
            <v>1900062066</v>
          </cell>
          <cell r="D37">
            <v>2018</v>
          </cell>
          <cell r="E37">
            <v>4</v>
          </cell>
          <cell r="F37">
            <v>43195</v>
          </cell>
          <cell r="G37">
            <v>43195</v>
          </cell>
          <cell r="I37">
            <v>0</v>
          </cell>
          <cell r="J37">
            <v>2</v>
          </cell>
          <cell r="K37">
            <v>234000</v>
          </cell>
          <cell r="L37" t="str">
            <v>401K Contributions</v>
          </cell>
          <cell r="N37" t="str">
            <v>S</v>
          </cell>
          <cell r="O37">
            <v>43597.18</v>
          </cell>
          <cell r="P37">
            <v>104130.33</v>
          </cell>
          <cell r="Q37">
            <v>0</v>
          </cell>
          <cell r="R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J37">
            <v>2001</v>
          </cell>
          <cell r="AO37">
            <v>0</v>
          </cell>
          <cell r="BA37" t="str">
            <v>KR</v>
          </cell>
          <cell r="BB37" t="str">
            <v>20180405V313858</v>
          </cell>
          <cell r="BC37" t="str">
            <v>VMATLACK</v>
          </cell>
          <cell r="BE37" t="str">
            <v>UNC</v>
          </cell>
          <cell r="BF37">
            <v>20180405</v>
          </cell>
          <cell r="BG37" t="str">
            <v>S</v>
          </cell>
          <cell r="BH37">
            <v>313858</v>
          </cell>
          <cell r="BI37" t="str">
            <v>FMR LLC</v>
          </cell>
          <cell r="BR37">
            <v>0</v>
          </cell>
          <cell r="CI37">
            <v>1900062066</v>
          </cell>
          <cell r="CJ37">
            <v>2007</v>
          </cell>
          <cell r="CO37" t="str">
            <v>KZ</v>
          </cell>
          <cell r="CP37">
            <v>1500002999</v>
          </cell>
          <cell r="CQ37">
            <v>43195</v>
          </cell>
        </row>
        <row r="38">
          <cell r="A38">
            <v>1500002999</v>
          </cell>
          <cell r="B38">
            <v>2007</v>
          </cell>
          <cell r="C38">
            <v>1900062066</v>
          </cell>
          <cell r="D38">
            <v>2018</v>
          </cell>
          <cell r="E38">
            <v>4</v>
          </cell>
          <cell r="F38">
            <v>43195</v>
          </cell>
          <cell r="G38">
            <v>43195</v>
          </cell>
          <cell r="I38">
            <v>0</v>
          </cell>
          <cell r="J38">
            <v>3</v>
          </cell>
          <cell r="K38">
            <v>234000</v>
          </cell>
          <cell r="L38" t="str">
            <v>401K Contributions</v>
          </cell>
          <cell r="N38" t="str">
            <v>S</v>
          </cell>
          <cell r="O38">
            <v>9989.0400000000009</v>
          </cell>
          <cell r="P38">
            <v>104130.33</v>
          </cell>
          <cell r="Q38">
            <v>0</v>
          </cell>
          <cell r="R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J38">
            <v>2001</v>
          </cell>
          <cell r="AO38">
            <v>0</v>
          </cell>
          <cell r="BA38" t="str">
            <v>KR</v>
          </cell>
          <cell r="BB38" t="str">
            <v>20180405V313858</v>
          </cell>
          <cell r="BC38" t="str">
            <v>VMATLACK</v>
          </cell>
          <cell r="BE38" t="str">
            <v>UNB</v>
          </cell>
          <cell r="BF38">
            <v>20180405</v>
          </cell>
          <cell r="BG38" t="str">
            <v>S</v>
          </cell>
          <cell r="BH38">
            <v>313858</v>
          </cell>
          <cell r="BI38" t="str">
            <v>FMR LLC</v>
          </cell>
          <cell r="BR38">
            <v>0</v>
          </cell>
          <cell r="CI38">
            <v>1900062066</v>
          </cell>
          <cell r="CJ38">
            <v>2007</v>
          </cell>
          <cell r="CO38" t="str">
            <v>KZ</v>
          </cell>
          <cell r="CP38">
            <v>1500002999</v>
          </cell>
          <cell r="CQ38">
            <v>43195</v>
          </cell>
        </row>
        <row r="39">
          <cell r="A39">
            <v>1500002999</v>
          </cell>
          <cell r="B39">
            <v>2007</v>
          </cell>
          <cell r="C39">
            <v>1900062066</v>
          </cell>
          <cell r="D39">
            <v>2018</v>
          </cell>
          <cell r="E39">
            <v>4</v>
          </cell>
          <cell r="F39">
            <v>43195</v>
          </cell>
          <cell r="G39">
            <v>43195</v>
          </cell>
          <cell r="I39">
            <v>0</v>
          </cell>
          <cell r="J39">
            <v>4</v>
          </cell>
          <cell r="K39">
            <v>234000</v>
          </cell>
          <cell r="L39" t="str">
            <v>401K Contributions</v>
          </cell>
          <cell r="N39" t="str">
            <v>S</v>
          </cell>
          <cell r="O39">
            <v>44152.5</v>
          </cell>
          <cell r="P39">
            <v>104130.33</v>
          </cell>
          <cell r="Q39">
            <v>0</v>
          </cell>
          <cell r="R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J39">
            <v>2001</v>
          </cell>
          <cell r="AO39">
            <v>0</v>
          </cell>
          <cell r="BA39" t="str">
            <v>KR</v>
          </cell>
          <cell r="BB39" t="str">
            <v>20180405V313858</v>
          </cell>
          <cell r="BC39" t="str">
            <v>VMATLACK</v>
          </cell>
          <cell r="BE39" t="str">
            <v>UMY</v>
          </cell>
          <cell r="BF39">
            <v>20180405</v>
          </cell>
          <cell r="BG39" t="str">
            <v>S</v>
          </cell>
          <cell r="BH39">
            <v>313858</v>
          </cell>
          <cell r="BI39" t="str">
            <v>FMR LLC</v>
          </cell>
          <cell r="BR39">
            <v>0</v>
          </cell>
          <cell r="CI39">
            <v>1900062066</v>
          </cell>
          <cell r="CJ39">
            <v>2007</v>
          </cell>
          <cell r="CO39" t="str">
            <v>KZ</v>
          </cell>
          <cell r="CP39">
            <v>1500002999</v>
          </cell>
          <cell r="CQ39">
            <v>43195</v>
          </cell>
        </row>
        <row r="40">
          <cell r="A40">
            <v>1500002999</v>
          </cell>
          <cell r="B40">
            <v>2007</v>
          </cell>
          <cell r="C40">
            <v>1900062066</v>
          </cell>
          <cell r="D40">
            <v>2018</v>
          </cell>
          <cell r="E40">
            <v>4</v>
          </cell>
          <cell r="F40">
            <v>43195</v>
          </cell>
          <cell r="G40">
            <v>43195</v>
          </cell>
          <cell r="I40">
            <v>0</v>
          </cell>
          <cell r="J40">
            <v>5</v>
          </cell>
          <cell r="K40">
            <v>234000</v>
          </cell>
          <cell r="L40" t="str">
            <v>401K Contributions</v>
          </cell>
          <cell r="N40" t="str">
            <v>S</v>
          </cell>
          <cell r="O40">
            <v>6391.61</v>
          </cell>
          <cell r="P40">
            <v>104130.33</v>
          </cell>
          <cell r="Q40">
            <v>0</v>
          </cell>
          <cell r="R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J40">
            <v>2001</v>
          </cell>
          <cell r="AO40">
            <v>0</v>
          </cell>
          <cell r="BA40" t="str">
            <v>KR</v>
          </cell>
          <cell r="BB40" t="str">
            <v>20180405V313858</v>
          </cell>
          <cell r="BC40" t="str">
            <v>VMATLACK</v>
          </cell>
          <cell r="BE40" t="str">
            <v>Z2K</v>
          </cell>
          <cell r="BF40">
            <v>20180405</v>
          </cell>
          <cell r="BG40" t="str">
            <v>S</v>
          </cell>
          <cell r="BH40">
            <v>313858</v>
          </cell>
          <cell r="BI40" t="str">
            <v>FMR LLC</v>
          </cell>
          <cell r="BR40">
            <v>0</v>
          </cell>
          <cell r="CI40">
            <v>1900062066</v>
          </cell>
          <cell r="CJ40">
            <v>2007</v>
          </cell>
          <cell r="CO40" t="str">
            <v>KZ</v>
          </cell>
          <cell r="CP40">
            <v>1500002999</v>
          </cell>
          <cell r="CQ40">
            <v>43195</v>
          </cell>
        </row>
        <row r="41">
          <cell r="A41">
            <v>1500003012</v>
          </cell>
          <cell r="B41">
            <v>2007</v>
          </cell>
          <cell r="C41">
            <v>1900062185</v>
          </cell>
          <cell r="D41">
            <v>2018</v>
          </cell>
          <cell r="E41">
            <v>4</v>
          </cell>
          <cell r="F41">
            <v>43202</v>
          </cell>
          <cell r="G41">
            <v>43202</v>
          </cell>
          <cell r="I41">
            <v>0</v>
          </cell>
          <cell r="J41">
            <v>2</v>
          </cell>
          <cell r="K41">
            <v>234000</v>
          </cell>
          <cell r="L41" t="str">
            <v>401K Contributions</v>
          </cell>
          <cell r="N41" t="str">
            <v>S</v>
          </cell>
          <cell r="O41">
            <v>32990.31</v>
          </cell>
          <cell r="P41">
            <v>32990.31</v>
          </cell>
          <cell r="Q41">
            <v>0</v>
          </cell>
          <cell r="R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J41">
            <v>2001</v>
          </cell>
          <cell r="AO41">
            <v>0</v>
          </cell>
          <cell r="BA41" t="str">
            <v>KR</v>
          </cell>
          <cell r="BB41" t="str">
            <v>20180412V313858</v>
          </cell>
          <cell r="BC41" t="str">
            <v>VMATLACK</v>
          </cell>
          <cell r="BF41">
            <v>20180412</v>
          </cell>
          <cell r="BG41" t="str">
            <v>S</v>
          </cell>
          <cell r="BH41">
            <v>313858</v>
          </cell>
          <cell r="BI41" t="str">
            <v>FMR LLC</v>
          </cell>
          <cell r="BR41">
            <v>0</v>
          </cell>
          <cell r="CI41">
            <v>1900062185</v>
          </cell>
          <cell r="CJ41">
            <v>2007</v>
          </cell>
          <cell r="CO41" t="str">
            <v>KZ</v>
          </cell>
          <cell r="CP41">
            <v>1500003012</v>
          </cell>
          <cell r="CQ41">
            <v>43203</v>
          </cell>
        </row>
        <row r="42">
          <cell r="A42">
            <v>1500003016</v>
          </cell>
          <cell r="B42">
            <v>2007</v>
          </cell>
          <cell r="C42">
            <v>1900062345</v>
          </cell>
          <cell r="D42">
            <v>2018</v>
          </cell>
          <cell r="E42">
            <v>4</v>
          </cell>
          <cell r="F42">
            <v>43209</v>
          </cell>
          <cell r="G42">
            <v>43209</v>
          </cell>
          <cell r="I42">
            <v>0</v>
          </cell>
          <cell r="J42">
            <v>2</v>
          </cell>
          <cell r="K42">
            <v>234000</v>
          </cell>
          <cell r="L42" t="str">
            <v>401K Contributions</v>
          </cell>
          <cell r="N42" t="str">
            <v>S</v>
          </cell>
          <cell r="O42">
            <v>32863.11</v>
          </cell>
          <cell r="P42">
            <v>92151.27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J42">
            <v>2001</v>
          </cell>
          <cell r="AO42">
            <v>0</v>
          </cell>
          <cell r="BA42" t="str">
            <v>KR</v>
          </cell>
          <cell r="BB42" t="str">
            <v>20180419V313858B</v>
          </cell>
          <cell r="BC42" t="str">
            <v>VMATLACK</v>
          </cell>
          <cell r="BE42" t="str">
            <v>UNC</v>
          </cell>
          <cell r="BF42">
            <v>20180419</v>
          </cell>
          <cell r="BG42" t="str">
            <v>S</v>
          </cell>
          <cell r="BH42">
            <v>313858</v>
          </cell>
          <cell r="BI42" t="str">
            <v>FMR LLC</v>
          </cell>
          <cell r="BR42">
            <v>0</v>
          </cell>
          <cell r="CI42">
            <v>1900062345</v>
          </cell>
          <cell r="CJ42">
            <v>2007</v>
          </cell>
          <cell r="CO42" t="str">
            <v>KZ</v>
          </cell>
          <cell r="CP42">
            <v>1500003016</v>
          </cell>
          <cell r="CQ42">
            <v>43210</v>
          </cell>
        </row>
        <row r="43">
          <cell r="A43">
            <v>1500003016</v>
          </cell>
          <cell r="B43">
            <v>2007</v>
          </cell>
          <cell r="C43">
            <v>1900062345</v>
          </cell>
          <cell r="D43">
            <v>2018</v>
          </cell>
          <cell r="E43">
            <v>4</v>
          </cell>
          <cell r="F43">
            <v>43209</v>
          </cell>
          <cell r="G43">
            <v>43209</v>
          </cell>
          <cell r="I43">
            <v>0</v>
          </cell>
          <cell r="J43">
            <v>3</v>
          </cell>
          <cell r="K43">
            <v>234000</v>
          </cell>
          <cell r="L43" t="str">
            <v>401K Contributions</v>
          </cell>
          <cell r="N43" t="str">
            <v>S</v>
          </cell>
          <cell r="O43">
            <v>8562.92</v>
          </cell>
          <cell r="P43">
            <v>92151.27</v>
          </cell>
          <cell r="Q43">
            <v>0</v>
          </cell>
          <cell r="R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J43">
            <v>2001</v>
          </cell>
          <cell r="AO43">
            <v>0</v>
          </cell>
          <cell r="BA43" t="str">
            <v>KR</v>
          </cell>
          <cell r="BB43" t="str">
            <v>20180419V313858B</v>
          </cell>
          <cell r="BC43" t="str">
            <v>VMATLACK</v>
          </cell>
          <cell r="BE43" t="str">
            <v>UNB</v>
          </cell>
          <cell r="BF43">
            <v>20180419</v>
          </cell>
          <cell r="BG43" t="str">
            <v>S</v>
          </cell>
          <cell r="BH43">
            <v>313858</v>
          </cell>
          <cell r="BI43" t="str">
            <v>FMR LLC</v>
          </cell>
          <cell r="BR43">
            <v>0</v>
          </cell>
          <cell r="CI43">
            <v>1900062345</v>
          </cell>
          <cell r="CJ43">
            <v>2007</v>
          </cell>
          <cell r="CO43" t="str">
            <v>KZ</v>
          </cell>
          <cell r="CP43">
            <v>1500003016</v>
          </cell>
          <cell r="CQ43">
            <v>43210</v>
          </cell>
        </row>
        <row r="44">
          <cell r="A44">
            <v>1500003016</v>
          </cell>
          <cell r="B44">
            <v>2007</v>
          </cell>
          <cell r="C44">
            <v>1900062345</v>
          </cell>
          <cell r="D44">
            <v>2018</v>
          </cell>
          <cell r="E44">
            <v>4</v>
          </cell>
          <cell r="F44">
            <v>43209</v>
          </cell>
          <cell r="G44">
            <v>43209</v>
          </cell>
          <cell r="I44">
            <v>0</v>
          </cell>
          <cell r="J44">
            <v>4</v>
          </cell>
          <cell r="K44">
            <v>234000</v>
          </cell>
          <cell r="L44" t="str">
            <v>401K Contributions</v>
          </cell>
          <cell r="N44" t="str">
            <v>S</v>
          </cell>
          <cell r="O44">
            <v>44319.42</v>
          </cell>
          <cell r="P44">
            <v>92151.27</v>
          </cell>
          <cell r="Q44">
            <v>0</v>
          </cell>
          <cell r="R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J44">
            <v>2001</v>
          </cell>
          <cell r="AO44">
            <v>0</v>
          </cell>
          <cell r="BA44" t="str">
            <v>KR</v>
          </cell>
          <cell r="BB44" t="str">
            <v>20180419V313858B</v>
          </cell>
          <cell r="BC44" t="str">
            <v>VMATLACK</v>
          </cell>
          <cell r="BE44" t="str">
            <v>UMY</v>
          </cell>
          <cell r="BF44">
            <v>20180419</v>
          </cell>
          <cell r="BG44" t="str">
            <v>S</v>
          </cell>
          <cell r="BH44">
            <v>313858</v>
          </cell>
          <cell r="BI44" t="str">
            <v>FMR LLC</v>
          </cell>
          <cell r="BR44">
            <v>0</v>
          </cell>
          <cell r="CI44">
            <v>1900062345</v>
          </cell>
          <cell r="CJ44">
            <v>2007</v>
          </cell>
          <cell r="CO44" t="str">
            <v>KZ</v>
          </cell>
          <cell r="CP44">
            <v>1500003016</v>
          </cell>
          <cell r="CQ44">
            <v>43210</v>
          </cell>
        </row>
        <row r="45">
          <cell r="A45">
            <v>1500003016</v>
          </cell>
          <cell r="B45">
            <v>2007</v>
          </cell>
          <cell r="C45">
            <v>1900062345</v>
          </cell>
          <cell r="D45">
            <v>2018</v>
          </cell>
          <cell r="E45">
            <v>4</v>
          </cell>
          <cell r="F45">
            <v>43209</v>
          </cell>
          <cell r="G45">
            <v>43209</v>
          </cell>
          <cell r="I45">
            <v>0</v>
          </cell>
          <cell r="J45">
            <v>5</v>
          </cell>
          <cell r="K45">
            <v>234000</v>
          </cell>
          <cell r="L45" t="str">
            <v>401K Contributions</v>
          </cell>
          <cell r="N45" t="str">
            <v>S</v>
          </cell>
          <cell r="O45">
            <v>6405.82</v>
          </cell>
          <cell r="P45">
            <v>92151.27</v>
          </cell>
          <cell r="Q45">
            <v>0</v>
          </cell>
          <cell r="R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J45">
            <v>2001</v>
          </cell>
          <cell r="AO45">
            <v>0</v>
          </cell>
          <cell r="BA45" t="str">
            <v>KR</v>
          </cell>
          <cell r="BB45" t="str">
            <v>20180419V313858B</v>
          </cell>
          <cell r="BC45" t="str">
            <v>VMATLACK</v>
          </cell>
          <cell r="BE45" t="str">
            <v>Z2K</v>
          </cell>
          <cell r="BF45">
            <v>20180419</v>
          </cell>
          <cell r="BG45" t="str">
            <v>S</v>
          </cell>
          <cell r="BH45">
            <v>313858</v>
          </cell>
          <cell r="BI45" t="str">
            <v>FMR LLC</v>
          </cell>
          <cell r="BR45">
            <v>0</v>
          </cell>
          <cell r="CI45">
            <v>1900062345</v>
          </cell>
          <cell r="CJ45">
            <v>2007</v>
          </cell>
          <cell r="CO45" t="str">
            <v>KZ</v>
          </cell>
          <cell r="CP45">
            <v>1500003016</v>
          </cell>
          <cell r="CQ45">
            <v>43210</v>
          </cell>
        </row>
        <row r="46">
          <cell r="A46">
            <v>1500003026</v>
          </cell>
          <cell r="B46">
            <v>2007</v>
          </cell>
          <cell r="C46">
            <v>1900062450</v>
          </cell>
          <cell r="D46">
            <v>2018</v>
          </cell>
          <cell r="E46">
            <v>4</v>
          </cell>
          <cell r="F46">
            <v>43216</v>
          </cell>
          <cell r="G46">
            <v>43216</v>
          </cell>
          <cell r="I46">
            <v>0</v>
          </cell>
          <cell r="J46">
            <v>2</v>
          </cell>
          <cell r="K46">
            <v>234000</v>
          </cell>
          <cell r="L46" t="str">
            <v>401K Contributions</v>
          </cell>
          <cell r="N46" t="str">
            <v>S</v>
          </cell>
          <cell r="O46">
            <v>33637.85</v>
          </cell>
          <cell r="P46">
            <v>33637.85</v>
          </cell>
          <cell r="Q46">
            <v>0</v>
          </cell>
          <cell r="R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J46">
            <v>2001</v>
          </cell>
          <cell r="AO46">
            <v>0</v>
          </cell>
          <cell r="BA46" t="str">
            <v>KR</v>
          </cell>
          <cell r="BB46" t="str">
            <v>20180426V313858D</v>
          </cell>
          <cell r="BC46" t="str">
            <v>VMATLACK</v>
          </cell>
          <cell r="BE46" t="str">
            <v>UNC-APR 27 2018)</v>
          </cell>
          <cell r="BF46">
            <v>20180426</v>
          </cell>
          <cell r="BG46" t="str">
            <v>S</v>
          </cell>
          <cell r="BH46">
            <v>313858</v>
          </cell>
          <cell r="BI46" t="str">
            <v>FMR LLC</v>
          </cell>
          <cell r="BR46">
            <v>0</v>
          </cell>
          <cell r="CI46">
            <v>1900062450</v>
          </cell>
          <cell r="CJ46">
            <v>2007</v>
          </cell>
          <cell r="CO46" t="str">
            <v>KZ</v>
          </cell>
          <cell r="CP46">
            <v>1500003026</v>
          </cell>
          <cell r="CQ46">
            <v>43217</v>
          </cell>
        </row>
        <row r="47">
          <cell r="A47">
            <v>1500003029</v>
          </cell>
          <cell r="B47">
            <v>2007</v>
          </cell>
          <cell r="C47">
            <v>1900062565</v>
          </cell>
          <cell r="D47">
            <v>2018</v>
          </cell>
          <cell r="E47">
            <v>5</v>
          </cell>
          <cell r="F47">
            <v>43223</v>
          </cell>
          <cell r="G47">
            <v>43223</v>
          </cell>
          <cell r="I47">
            <v>0</v>
          </cell>
          <cell r="J47">
            <v>2</v>
          </cell>
          <cell r="K47">
            <v>234000</v>
          </cell>
          <cell r="L47" t="str">
            <v>401K Contributions</v>
          </cell>
          <cell r="N47" t="str">
            <v>S</v>
          </cell>
          <cell r="O47">
            <v>35180.19</v>
          </cell>
          <cell r="P47">
            <v>99471.22</v>
          </cell>
          <cell r="Q47">
            <v>0</v>
          </cell>
          <cell r="R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J47">
            <v>2001</v>
          </cell>
          <cell r="AO47">
            <v>0</v>
          </cell>
          <cell r="BA47" t="str">
            <v>KR</v>
          </cell>
          <cell r="BB47" t="str">
            <v>20180503V313858</v>
          </cell>
          <cell r="BC47" t="str">
            <v>RKRAEGER</v>
          </cell>
          <cell r="BE47" t="str">
            <v>UNC</v>
          </cell>
          <cell r="BF47">
            <v>20180503</v>
          </cell>
          <cell r="BG47" t="str">
            <v>S</v>
          </cell>
          <cell r="BH47">
            <v>313858</v>
          </cell>
          <cell r="BI47" t="str">
            <v>FMR LLC</v>
          </cell>
          <cell r="BR47">
            <v>0</v>
          </cell>
          <cell r="CI47">
            <v>1900062565</v>
          </cell>
          <cell r="CJ47">
            <v>2007</v>
          </cell>
          <cell r="CO47" t="str">
            <v>KZ</v>
          </cell>
          <cell r="CP47">
            <v>1500003029</v>
          </cell>
          <cell r="CQ47">
            <v>43223</v>
          </cell>
        </row>
        <row r="48">
          <cell r="A48">
            <v>1500003029</v>
          </cell>
          <cell r="B48">
            <v>2007</v>
          </cell>
          <cell r="C48">
            <v>1900062565</v>
          </cell>
          <cell r="D48">
            <v>2018</v>
          </cell>
          <cell r="E48">
            <v>5</v>
          </cell>
          <cell r="F48">
            <v>43223</v>
          </cell>
          <cell r="G48">
            <v>43223</v>
          </cell>
          <cell r="I48">
            <v>0</v>
          </cell>
          <cell r="J48">
            <v>3</v>
          </cell>
          <cell r="K48">
            <v>234000</v>
          </cell>
          <cell r="L48" t="str">
            <v>401K Contributions</v>
          </cell>
          <cell r="N48" t="str">
            <v>S</v>
          </cell>
          <cell r="O48">
            <v>57866.75</v>
          </cell>
          <cell r="P48">
            <v>99471.22</v>
          </cell>
          <cell r="Q48">
            <v>0</v>
          </cell>
          <cell r="R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J48">
            <v>2001</v>
          </cell>
          <cell r="AO48">
            <v>0</v>
          </cell>
          <cell r="BA48" t="str">
            <v>KR</v>
          </cell>
          <cell r="BB48" t="str">
            <v>20180503V313858</v>
          </cell>
          <cell r="BC48" t="str">
            <v>RKRAEGER</v>
          </cell>
          <cell r="BE48" t="str">
            <v>UMY</v>
          </cell>
          <cell r="BF48">
            <v>20180503</v>
          </cell>
          <cell r="BG48" t="str">
            <v>S</v>
          </cell>
          <cell r="BH48">
            <v>313858</v>
          </cell>
          <cell r="BI48" t="str">
            <v>FMR LLC</v>
          </cell>
          <cell r="BR48">
            <v>0</v>
          </cell>
          <cell r="CI48">
            <v>1900062565</v>
          </cell>
          <cell r="CJ48">
            <v>2007</v>
          </cell>
          <cell r="CO48" t="str">
            <v>KZ</v>
          </cell>
          <cell r="CP48">
            <v>1500003029</v>
          </cell>
          <cell r="CQ48">
            <v>43223</v>
          </cell>
        </row>
        <row r="49">
          <cell r="A49">
            <v>1500003029</v>
          </cell>
          <cell r="B49">
            <v>2007</v>
          </cell>
          <cell r="C49">
            <v>1900062565</v>
          </cell>
          <cell r="D49">
            <v>2018</v>
          </cell>
          <cell r="E49">
            <v>5</v>
          </cell>
          <cell r="F49">
            <v>43223</v>
          </cell>
          <cell r="G49">
            <v>43223</v>
          </cell>
          <cell r="I49">
            <v>0</v>
          </cell>
          <cell r="J49">
            <v>4</v>
          </cell>
          <cell r="K49">
            <v>234000</v>
          </cell>
          <cell r="L49" t="str">
            <v>401K Contributions</v>
          </cell>
          <cell r="N49" t="str">
            <v>S</v>
          </cell>
          <cell r="O49">
            <v>6424.28</v>
          </cell>
          <cell r="P49">
            <v>99471.22</v>
          </cell>
          <cell r="Q49">
            <v>0</v>
          </cell>
          <cell r="R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J49">
            <v>2001</v>
          </cell>
          <cell r="AO49">
            <v>0</v>
          </cell>
          <cell r="BA49" t="str">
            <v>KR</v>
          </cell>
          <cell r="BB49" t="str">
            <v>20180503V313858</v>
          </cell>
          <cell r="BC49" t="str">
            <v>RKRAEGER</v>
          </cell>
          <cell r="BE49" t="str">
            <v>Z2K</v>
          </cell>
          <cell r="BF49">
            <v>20180503</v>
          </cell>
          <cell r="BG49" t="str">
            <v>S</v>
          </cell>
          <cell r="BH49">
            <v>313858</v>
          </cell>
          <cell r="BI49" t="str">
            <v>FMR LLC</v>
          </cell>
          <cell r="BR49">
            <v>0</v>
          </cell>
          <cell r="CI49">
            <v>1900062565</v>
          </cell>
          <cell r="CJ49">
            <v>2007</v>
          </cell>
          <cell r="CO49" t="str">
            <v>KZ</v>
          </cell>
          <cell r="CP49">
            <v>1500003029</v>
          </cell>
          <cell r="CQ49">
            <v>43223</v>
          </cell>
        </row>
        <row r="50">
          <cell r="A50">
            <v>1500003032</v>
          </cell>
          <cell r="B50">
            <v>2007</v>
          </cell>
          <cell r="C50">
            <v>1900062571</v>
          </cell>
          <cell r="D50">
            <v>2018</v>
          </cell>
          <cell r="E50">
            <v>5</v>
          </cell>
          <cell r="F50">
            <v>43227</v>
          </cell>
          <cell r="G50">
            <v>43227</v>
          </cell>
          <cell r="I50">
            <v>0</v>
          </cell>
          <cell r="J50">
            <v>2</v>
          </cell>
          <cell r="K50">
            <v>234000</v>
          </cell>
          <cell r="L50" t="str">
            <v>401K Contributions</v>
          </cell>
          <cell r="N50" t="str">
            <v>S</v>
          </cell>
          <cell r="O50">
            <v>9183.61</v>
          </cell>
          <cell r="P50">
            <v>9183.61</v>
          </cell>
          <cell r="Q50">
            <v>0</v>
          </cell>
          <cell r="R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J50">
            <v>2001</v>
          </cell>
          <cell r="AO50">
            <v>0</v>
          </cell>
          <cell r="BA50" t="str">
            <v>KR</v>
          </cell>
          <cell r="BB50" t="str">
            <v>20180507V313858B</v>
          </cell>
          <cell r="BC50" t="str">
            <v>RKRAEGER</v>
          </cell>
          <cell r="BE50" t="str">
            <v>UNB - (MAY 07 2018)</v>
          </cell>
          <cell r="BF50">
            <v>20180507</v>
          </cell>
          <cell r="BG50" t="str">
            <v>S</v>
          </cell>
          <cell r="BH50">
            <v>313858</v>
          </cell>
          <cell r="BI50" t="str">
            <v>FMR LLC</v>
          </cell>
          <cell r="BR50">
            <v>0</v>
          </cell>
          <cell r="CI50">
            <v>1900062571</v>
          </cell>
          <cell r="CJ50">
            <v>2007</v>
          </cell>
          <cell r="CO50" t="str">
            <v>KZ</v>
          </cell>
          <cell r="CP50">
            <v>1500003032</v>
          </cell>
          <cell r="CQ50">
            <v>43227</v>
          </cell>
        </row>
        <row r="51">
          <cell r="A51">
            <v>1500003039</v>
          </cell>
          <cell r="B51">
            <v>2007</v>
          </cell>
          <cell r="C51">
            <v>1900062676</v>
          </cell>
          <cell r="D51">
            <v>2018</v>
          </cell>
          <cell r="E51">
            <v>5</v>
          </cell>
          <cell r="F51">
            <v>43230</v>
          </cell>
          <cell r="G51">
            <v>43230</v>
          </cell>
          <cell r="I51">
            <v>0</v>
          </cell>
          <cell r="J51">
            <v>2</v>
          </cell>
          <cell r="K51">
            <v>234000</v>
          </cell>
          <cell r="L51" t="str">
            <v>401K Contributions</v>
          </cell>
          <cell r="N51" t="str">
            <v>S</v>
          </cell>
          <cell r="O51">
            <v>34323.03</v>
          </cell>
          <cell r="P51">
            <v>34323.03</v>
          </cell>
          <cell r="Q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J51">
            <v>2001</v>
          </cell>
          <cell r="AO51">
            <v>0</v>
          </cell>
          <cell r="BA51" t="str">
            <v>KR</v>
          </cell>
          <cell r="BB51" t="str">
            <v>20180510V313858</v>
          </cell>
          <cell r="BC51" t="str">
            <v>RKRAEGER</v>
          </cell>
          <cell r="BE51" t="str">
            <v>UNC - (MAY 5 2018)</v>
          </cell>
          <cell r="BF51">
            <v>20180510</v>
          </cell>
          <cell r="BG51" t="str">
            <v>S</v>
          </cell>
          <cell r="BH51">
            <v>313858</v>
          </cell>
          <cell r="BI51" t="str">
            <v>FMR LLC</v>
          </cell>
          <cell r="BR51">
            <v>0</v>
          </cell>
          <cell r="CI51">
            <v>1900062676</v>
          </cell>
          <cell r="CJ51">
            <v>2007</v>
          </cell>
          <cell r="CO51" t="str">
            <v>KZ</v>
          </cell>
          <cell r="CP51">
            <v>1500003039</v>
          </cell>
          <cell r="CQ51">
            <v>43231</v>
          </cell>
        </row>
        <row r="52">
          <cell r="A52">
            <v>1500003045</v>
          </cell>
          <cell r="B52">
            <v>2007</v>
          </cell>
          <cell r="C52">
            <v>1900062820</v>
          </cell>
          <cell r="D52">
            <v>2018</v>
          </cell>
          <cell r="E52">
            <v>5</v>
          </cell>
          <cell r="F52">
            <v>43237</v>
          </cell>
          <cell r="G52">
            <v>43237</v>
          </cell>
          <cell r="I52">
            <v>0</v>
          </cell>
          <cell r="J52">
            <v>2</v>
          </cell>
          <cell r="K52">
            <v>234000</v>
          </cell>
          <cell r="L52" t="str">
            <v>401K Contributions</v>
          </cell>
          <cell r="N52" t="str">
            <v>S</v>
          </cell>
          <cell r="O52">
            <v>32961.85</v>
          </cell>
          <cell r="P52">
            <v>85066.21</v>
          </cell>
          <cell r="Q52">
            <v>0</v>
          </cell>
          <cell r="R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J52">
            <v>2001</v>
          </cell>
          <cell r="AO52">
            <v>0</v>
          </cell>
          <cell r="BA52" t="str">
            <v>KR</v>
          </cell>
          <cell r="BB52" t="str">
            <v>20180517V313858A</v>
          </cell>
          <cell r="BC52" t="str">
            <v>RKRAEGER</v>
          </cell>
          <cell r="BE52" t="str">
            <v>UNC</v>
          </cell>
          <cell r="BF52">
            <v>20180517</v>
          </cell>
          <cell r="BG52" t="str">
            <v>S</v>
          </cell>
          <cell r="BH52">
            <v>313858</v>
          </cell>
          <cell r="BI52" t="str">
            <v>FMR LLC</v>
          </cell>
          <cell r="BR52">
            <v>0</v>
          </cell>
          <cell r="CI52">
            <v>1900062820</v>
          </cell>
          <cell r="CJ52">
            <v>2007</v>
          </cell>
          <cell r="CO52" t="str">
            <v>KZ</v>
          </cell>
          <cell r="CP52">
            <v>1500003045</v>
          </cell>
          <cell r="CQ52">
            <v>43238</v>
          </cell>
        </row>
        <row r="53">
          <cell r="A53">
            <v>1500003045</v>
          </cell>
          <cell r="B53">
            <v>2007</v>
          </cell>
          <cell r="C53">
            <v>1900062820</v>
          </cell>
          <cell r="D53">
            <v>2018</v>
          </cell>
          <cell r="E53">
            <v>5</v>
          </cell>
          <cell r="F53">
            <v>43237</v>
          </cell>
          <cell r="G53">
            <v>43237</v>
          </cell>
          <cell r="I53">
            <v>0</v>
          </cell>
          <cell r="J53">
            <v>3</v>
          </cell>
          <cell r="K53">
            <v>234000</v>
          </cell>
          <cell r="L53" t="str">
            <v>401K Contributions</v>
          </cell>
          <cell r="N53" t="str">
            <v>S</v>
          </cell>
          <cell r="O53">
            <v>45509.22</v>
          </cell>
          <cell r="P53">
            <v>85066.21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J53">
            <v>2001</v>
          </cell>
          <cell r="AO53">
            <v>0</v>
          </cell>
          <cell r="BA53" t="str">
            <v>KR</v>
          </cell>
          <cell r="BB53" t="str">
            <v>20180517V313858A</v>
          </cell>
          <cell r="BC53" t="str">
            <v>RKRAEGER</v>
          </cell>
          <cell r="BE53" t="str">
            <v>UMY</v>
          </cell>
          <cell r="BF53">
            <v>20180517</v>
          </cell>
          <cell r="BG53" t="str">
            <v>S</v>
          </cell>
          <cell r="BH53">
            <v>313858</v>
          </cell>
          <cell r="BI53" t="str">
            <v>FMR LLC</v>
          </cell>
          <cell r="BR53">
            <v>0</v>
          </cell>
          <cell r="CI53">
            <v>1900062820</v>
          </cell>
          <cell r="CJ53">
            <v>2007</v>
          </cell>
          <cell r="CO53" t="str">
            <v>KZ</v>
          </cell>
          <cell r="CP53">
            <v>1500003045</v>
          </cell>
          <cell r="CQ53">
            <v>43238</v>
          </cell>
        </row>
        <row r="54">
          <cell r="A54">
            <v>1500003045</v>
          </cell>
          <cell r="B54">
            <v>2007</v>
          </cell>
          <cell r="C54">
            <v>1900062820</v>
          </cell>
          <cell r="D54">
            <v>2018</v>
          </cell>
          <cell r="E54">
            <v>5</v>
          </cell>
          <cell r="F54">
            <v>43237</v>
          </cell>
          <cell r="G54">
            <v>43237</v>
          </cell>
          <cell r="I54">
            <v>0</v>
          </cell>
          <cell r="J54">
            <v>4</v>
          </cell>
          <cell r="K54">
            <v>234000</v>
          </cell>
          <cell r="L54" t="str">
            <v>401K Contributions</v>
          </cell>
          <cell r="N54" t="str">
            <v>S</v>
          </cell>
          <cell r="O54">
            <v>6595.14</v>
          </cell>
          <cell r="P54">
            <v>85066.21</v>
          </cell>
          <cell r="Q54">
            <v>0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J54">
            <v>2001</v>
          </cell>
          <cell r="AO54">
            <v>0</v>
          </cell>
          <cell r="BA54" t="str">
            <v>KR</v>
          </cell>
          <cell r="BB54" t="str">
            <v>20180517V313858A</v>
          </cell>
          <cell r="BC54" t="str">
            <v>RKRAEGER</v>
          </cell>
          <cell r="BE54" t="str">
            <v>Z2K</v>
          </cell>
          <cell r="BF54">
            <v>20180517</v>
          </cell>
          <cell r="BG54" t="str">
            <v>S</v>
          </cell>
          <cell r="BH54">
            <v>313858</v>
          </cell>
          <cell r="BI54" t="str">
            <v>FMR LLC</v>
          </cell>
          <cell r="BR54">
            <v>0</v>
          </cell>
          <cell r="CI54">
            <v>1900062820</v>
          </cell>
          <cell r="CJ54">
            <v>2007</v>
          </cell>
          <cell r="CO54" t="str">
            <v>KZ</v>
          </cell>
          <cell r="CP54">
            <v>1500003045</v>
          </cell>
          <cell r="CQ54">
            <v>43238</v>
          </cell>
        </row>
        <row r="55">
          <cell r="A55">
            <v>1500003047</v>
          </cell>
          <cell r="B55">
            <v>2007</v>
          </cell>
          <cell r="C55">
            <v>1900062862</v>
          </cell>
          <cell r="D55">
            <v>2018</v>
          </cell>
          <cell r="E55">
            <v>5</v>
          </cell>
          <cell r="F55">
            <v>43238</v>
          </cell>
          <cell r="G55">
            <v>43238</v>
          </cell>
          <cell r="I55">
            <v>0</v>
          </cell>
          <cell r="J55">
            <v>2</v>
          </cell>
          <cell r="K55">
            <v>234000</v>
          </cell>
          <cell r="L55" t="str">
            <v>401K Contributions</v>
          </cell>
          <cell r="N55" t="str">
            <v>S</v>
          </cell>
          <cell r="O55">
            <v>9739.1200000000008</v>
          </cell>
          <cell r="P55">
            <v>9739.1200000000008</v>
          </cell>
          <cell r="Q55">
            <v>0</v>
          </cell>
          <cell r="R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J55">
            <v>2001</v>
          </cell>
          <cell r="AO55">
            <v>0</v>
          </cell>
          <cell r="BA55" t="str">
            <v>KR</v>
          </cell>
          <cell r="BB55" t="str">
            <v>20180518V313858B</v>
          </cell>
          <cell r="BC55" t="str">
            <v>RKRAEGER</v>
          </cell>
          <cell r="BE55" t="str">
            <v>UNB - (MAY 22 2018)</v>
          </cell>
          <cell r="BF55">
            <v>20180518</v>
          </cell>
          <cell r="BG55" t="str">
            <v>S</v>
          </cell>
          <cell r="BH55">
            <v>313858</v>
          </cell>
          <cell r="BI55" t="str">
            <v>FMR LLC</v>
          </cell>
          <cell r="BR55">
            <v>0</v>
          </cell>
          <cell r="CI55">
            <v>1900062862</v>
          </cell>
          <cell r="CJ55">
            <v>2007</v>
          </cell>
          <cell r="CO55" t="str">
            <v>KZ</v>
          </cell>
          <cell r="CP55">
            <v>1500003047</v>
          </cell>
          <cell r="CQ55">
            <v>43238</v>
          </cell>
        </row>
        <row r="56">
          <cell r="A56">
            <v>1500003056</v>
          </cell>
          <cell r="B56">
            <v>2007</v>
          </cell>
          <cell r="C56">
            <v>1900062996</v>
          </cell>
          <cell r="D56">
            <v>2018</v>
          </cell>
          <cell r="E56">
            <v>5</v>
          </cell>
          <cell r="F56">
            <v>43244</v>
          </cell>
          <cell r="G56">
            <v>43244</v>
          </cell>
          <cell r="I56">
            <v>0</v>
          </cell>
          <cell r="J56">
            <v>2</v>
          </cell>
          <cell r="K56">
            <v>234000</v>
          </cell>
          <cell r="L56" t="str">
            <v>401K Contributions</v>
          </cell>
          <cell r="N56" t="str">
            <v>S</v>
          </cell>
          <cell r="O56">
            <v>32909.949999999997</v>
          </cell>
          <cell r="P56">
            <v>32909.949999999997</v>
          </cell>
          <cell r="Q56">
            <v>0</v>
          </cell>
          <cell r="R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J56">
            <v>2001</v>
          </cell>
          <cell r="AO56">
            <v>0</v>
          </cell>
          <cell r="BA56" t="str">
            <v>KR</v>
          </cell>
          <cell r="BB56" t="str">
            <v>20180524V313858B</v>
          </cell>
          <cell r="BC56" t="str">
            <v>VMATLACK</v>
          </cell>
          <cell r="BE56" t="str">
            <v>UNC-(MAY 25 2018)</v>
          </cell>
          <cell r="BF56">
            <v>20180524</v>
          </cell>
          <cell r="BG56" t="str">
            <v>S</v>
          </cell>
          <cell r="BH56">
            <v>313858</v>
          </cell>
          <cell r="BI56" t="str">
            <v>FMR LLC</v>
          </cell>
          <cell r="BR56">
            <v>0</v>
          </cell>
          <cell r="CI56">
            <v>1900062996</v>
          </cell>
          <cell r="CJ56">
            <v>2007</v>
          </cell>
          <cell r="CO56" t="str">
            <v>KZ</v>
          </cell>
          <cell r="CP56">
            <v>1500003056</v>
          </cell>
          <cell r="CQ56">
            <v>43244</v>
          </cell>
        </row>
        <row r="57">
          <cell r="A57">
            <v>1500003061</v>
          </cell>
          <cell r="B57">
            <v>2007</v>
          </cell>
          <cell r="C57">
            <v>1900063094</v>
          </cell>
          <cell r="D57">
            <v>2018</v>
          </cell>
          <cell r="E57">
            <v>6</v>
          </cell>
          <cell r="F57">
            <v>43255</v>
          </cell>
          <cell r="G57">
            <v>43252</v>
          </cell>
          <cell r="I57">
            <v>0</v>
          </cell>
          <cell r="J57">
            <v>2</v>
          </cell>
          <cell r="K57">
            <v>234000</v>
          </cell>
          <cell r="L57" t="str">
            <v>401K Contributions</v>
          </cell>
          <cell r="N57" t="str">
            <v>S</v>
          </cell>
          <cell r="O57">
            <v>32518.57</v>
          </cell>
          <cell r="P57">
            <v>84769.54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J57">
            <v>2001</v>
          </cell>
          <cell r="AO57">
            <v>0</v>
          </cell>
          <cell r="BA57" t="str">
            <v>KR</v>
          </cell>
          <cell r="BB57" t="str">
            <v>20180601V313858A</v>
          </cell>
          <cell r="BC57" t="str">
            <v>VMATLACK</v>
          </cell>
          <cell r="BE57" t="str">
            <v>UNC-UMY-Z2K-(JUN 01 2018)</v>
          </cell>
          <cell r="BF57">
            <v>20180604</v>
          </cell>
          <cell r="BG57" t="str">
            <v>S</v>
          </cell>
          <cell r="BH57">
            <v>313858</v>
          </cell>
          <cell r="BI57" t="str">
            <v>FMR LLC</v>
          </cell>
          <cell r="BR57">
            <v>0</v>
          </cell>
          <cell r="CI57">
            <v>1900063094</v>
          </cell>
          <cell r="CJ57">
            <v>2007</v>
          </cell>
          <cell r="CO57" t="str">
            <v>KZ</v>
          </cell>
          <cell r="CP57">
            <v>1500003061</v>
          </cell>
          <cell r="CQ57">
            <v>43255</v>
          </cell>
        </row>
        <row r="58">
          <cell r="A58">
            <v>1500003061</v>
          </cell>
          <cell r="B58">
            <v>2007</v>
          </cell>
          <cell r="C58">
            <v>1900063094</v>
          </cell>
          <cell r="D58">
            <v>2018</v>
          </cell>
          <cell r="E58">
            <v>6</v>
          </cell>
          <cell r="F58">
            <v>43255</v>
          </cell>
          <cell r="G58">
            <v>43252</v>
          </cell>
          <cell r="I58">
            <v>0</v>
          </cell>
          <cell r="J58">
            <v>3</v>
          </cell>
          <cell r="K58">
            <v>234000</v>
          </cell>
          <cell r="L58" t="str">
            <v>401K Contributions</v>
          </cell>
          <cell r="N58" t="str">
            <v>S</v>
          </cell>
          <cell r="O58">
            <v>6474.52</v>
          </cell>
          <cell r="P58">
            <v>84769.54</v>
          </cell>
          <cell r="Q58">
            <v>0</v>
          </cell>
          <cell r="R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J58">
            <v>2001</v>
          </cell>
          <cell r="AO58">
            <v>0</v>
          </cell>
          <cell r="BA58" t="str">
            <v>KR</v>
          </cell>
          <cell r="BB58" t="str">
            <v>20180601V313858A</v>
          </cell>
          <cell r="BC58" t="str">
            <v>VMATLACK</v>
          </cell>
          <cell r="BE58" t="str">
            <v>UNC-UMY-Z2K-(JUN 01 2018)</v>
          </cell>
          <cell r="BF58">
            <v>20180604</v>
          </cell>
          <cell r="BG58" t="str">
            <v>S</v>
          </cell>
          <cell r="BH58">
            <v>313858</v>
          </cell>
          <cell r="BI58" t="str">
            <v>FMR LLC</v>
          </cell>
          <cell r="BR58">
            <v>0</v>
          </cell>
          <cell r="CI58">
            <v>1900063094</v>
          </cell>
          <cell r="CJ58">
            <v>2007</v>
          </cell>
          <cell r="CO58" t="str">
            <v>KZ</v>
          </cell>
          <cell r="CP58">
            <v>1500003061</v>
          </cell>
          <cell r="CQ58">
            <v>43255</v>
          </cell>
        </row>
        <row r="59">
          <cell r="A59">
            <v>1500003061</v>
          </cell>
          <cell r="B59">
            <v>2007</v>
          </cell>
          <cell r="C59">
            <v>1900063094</v>
          </cell>
          <cell r="D59">
            <v>2018</v>
          </cell>
          <cell r="E59">
            <v>6</v>
          </cell>
          <cell r="F59">
            <v>43255</v>
          </cell>
          <cell r="G59">
            <v>43252</v>
          </cell>
          <cell r="I59">
            <v>0</v>
          </cell>
          <cell r="J59">
            <v>4</v>
          </cell>
          <cell r="K59">
            <v>234000</v>
          </cell>
          <cell r="L59" t="str">
            <v>401K Contributions</v>
          </cell>
          <cell r="N59" t="str">
            <v>S</v>
          </cell>
          <cell r="O59">
            <v>45776.45</v>
          </cell>
          <cell r="P59">
            <v>84769.54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J59">
            <v>2001</v>
          </cell>
          <cell r="AO59">
            <v>0</v>
          </cell>
          <cell r="BA59" t="str">
            <v>KR</v>
          </cell>
          <cell r="BB59" t="str">
            <v>20180601V313858A</v>
          </cell>
          <cell r="BC59" t="str">
            <v>VMATLACK</v>
          </cell>
          <cell r="BE59" t="str">
            <v>UNC-UMY-Z2K-(JUN 01 2018)</v>
          </cell>
          <cell r="BF59">
            <v>20180604</v>
          </cell>
          <cell r="BG59" t="str">
            <v>S</v>
          </cell>
          <cell r="BH59">
            <v>313858</v>
          </cell>
          <cell r="BI59" t="str">
            <v>FMR LLC</v>
          </cell>
          <cell r="BR59">
            <v>0</v>
          </cell>
          <cell r="CI59">
            <v>1900063094</v>
          </cell>
          <cell r="CJ59">
            <v>2007</v>
          </cell>
          <cell r="CO59" t="str">
            <v>KZ</v>
          </cell>
          <cell r="CP59">
            <v>1500003061</v>
          </cell>
          <cell r="CQ59">
            <v>43255</v>
          </cell>
        </row>
        <row r="60">
          <cell r="A60">
            <v>1500003067</v>
          </cell>
          <cell r="B60">
            <v>2007</v>
          </cell>
          <cell r="C60">
            <v>1900063109</v>
          </cell>
          <cell r="D60">
            <v>2018</v>
          </cell>
          <cell r="E60">
            <v>6</v>
          </cell>
          <cell r="F60">
            <v>43258</v>
          </cell>
          <cell r="G60">
            <v>43258</v>
          </cell>
          <cell r="I60">
            <v>0</v>
          </cell>
          <cell r="J60">
            <v>2</v>
          </cell>
          <cell r="K60">
            <v>234000</v>
          </cell>
          <cell r="L60" t="str">
            <v>401K Contributions</v>
          </cell>
          <cell r="N60" t="str">
            <v>S</v>
          </cell>
          <cell r="O60">
            <v>10333.540000000001</v>
          </cell>
          <cell r="P60">
            <v>10333.540000000001</v>
          </cell>
          <cell r="Q60">
            <v>0</v>
          </cell>
          <cell r="R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J60">
            <v>2001</v>
          </cell>
          <cell r="AO60">
            <v>0</v>
          </cell>
          <cell r="BA60" t="str">
            <v>KR</v>
          </cell>
          <cell r="BB60" t="str">
            <v>20180607V313858E</v>
          </cell>
          <cell r="BC60" t="str">
            <v>VMATLACK</v>
          </cell>
          <cell r="BE60" t="str">
            <v>UNB-(JUNE 07 2018)</v>
          </cell>
          <cell r="BF60">
            <v>20180607</v>
          </cell>
          <cell r="BG60" t="str">
            <v>S</v>
          </cell>
          <cell r="BH60">
            <v>313858</v>
          </cell>
          <cell r="BI60" t="str">
            <v>FMR LLC</v>
          </cell>
          <cell r="BR60">
            <v>0</v>
          </cell>
          <cell r="CI60">
            <v>1900063109</v>
          </cell>
          <cell r="CJ60">
            <v>2007</v>
          </cell>
          <cell r="CO60" t="str">
            <v>KZ</v>
          </cell>
          <cell r="CP60">
            <v>1500003067</v>
          </cell>
          <cell r="CQ60">
            <v>43259</v>
          </cell>
        </row>
        <row r="61">
          <cell r="A61">
            <v>1500003068</v>
          </cell>
          <cell r="B61">
            <v>2007</v>
          </cell>
          <cell r="C61">
            <v>1900063110</v>
          </cell>
          <cell r="D61">
            <v>2018</v>
          </cell>
          <cell r="E61">
            <v>6</v>
          </cell>
          <cell r="F61">
            <v>43258</v>
          </cell>
          <cell r="G61">
            <v>43258</v>
          </cell>
          <cell r="I61">
            <v>0</v>
          </cell>
          <cell r="J61">
            <v>2</v>
          </cell>
          <cell r="K61">
            <v>234000</v>
          </cell>
          <cell r="L61" t="str">
            <v>401K Contributions</v>
          </cell>
          <cell r="N61" t="str">
            <v>S</v>
          </cell>
          <cell r="O61">
            <v>31963.08</v>
          </cell>
          <cell r="P61">
            <v>31963.08</v>
          </cell>
          <cell r="Q61">
            <v>0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J61">
            <v>2001</v>
          </cell>
          <cell r="AO61">
            <v>0</v>
          </cell>
          <cell r="BA61" t="str">
            <v>KR</v>
          </cell>
          <cell r="BB61" t="str">
            <v>20180607V313858F</v>
          </cell>
          <cell r="BC61" t="str">
            <v>VMATLACK</v>
          </cell>
          <cell r="BE61" t="str">
            <v>UNC-(JUNE 08 2018)</v>
          </cell>
          <cell r="BF61">
            <v>20180607</v>
          </cell>
          <cell r="BG61" t="str">
            <v>S</v>
          </cell>
          <cell r="BH61">
            <v>313858</v>
          </cell>
          <cell r="BI61" t="str">
            <v>FMR LLC</v>
          </cell>
          <cell r="BR61">
            <v>0</v>
          </cell>
          <cell r="CI61">
            <v>1900063110</v>
          </cell>
          <cell r="CJ61">
            <v>2007</v>
          </cell>
          <cell r="CO61" t="str">
            <v>KZ</v>
          </cell>
          <cell r="CP61">
            <v>1500003068</v>
          </cell>
          <cell r="CQ61">
            <v>43259</v>
          </cell>
        </row>
        <row r="62">
          <cell r="A62">
            <v>1500003079</v>
          </cell>
          <cell r="B62">
            <v>2007</v>
          </cell>
          <cell r="C62">
            <v>1900063212</v>
          </cell>
          <cell r="D62">
            <v>2018</v>
          </cell>
          <cell r="E62">
            <v>6</v>
          </cell>
          <cell r="F62">
            <v>43265</v>
          </cell>
          <cell r="G62">
            <v>43265</v>
          </cell>
          <cell r="I62">
            <v>0</v>
          </cell>
          <cell r="J62">
            <v>2</v>
          </cell>
          <cell r="K62">
            <v>234000</v>
          </cell>
          <cell r="L62" t="str">
            <v>401K Contributions</v>
          </cell>
          <cell r="N62" t="str">
            <v>S</v>
          </cell>
          <cell r="O62">
            <v>31906.75</v>
          </cell>
          <cell r="P62">
            <v>83150.460000000006</v>
          </cell>
          <cell r="Q62">
            <v>0</v>
          </cell>
          <cell r="R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J62">
            <v>2001</v>
          </cell>
          <cell r="AO62">
            <v>0</v>
          </cell>
          <cell r="BA62" t="str">
            <v>KR</v>
          </cell>
          <cell r="BB62" t="str">
            <v>20180614V313858</v>
          </cell>
          <cell r="BC62" t="str">
            <v>VMATLACK</v>
          </cell>
          <cell r="BE62" t="str">
            <v>UNC</v>
          </cell>
          <cell r="BF62">
            <v>20180614</v>
          </cell>
          <cell r="BG62" t="str">
            <v>S</v>
          </cell>
          <cell r="BH62">
            <v>313858</v>
          </cell>
          <cell r="BI62" t="str">
            <v>FMR LLC</v>
          </cell>
          <cell r="BR62">
            <v>0</v>
          </cell>
          <cell r="CI62">
            <v>1900063212</v>
          </cell>
          <cell r="CJ62">
            <v>2007</v>
          </cell>
          <cell r="CO62" t="str">
            <v>KZ</v>
          </cell>
          <cell r="CP62">
            <v>1500003079</v>
          </cell>
          <cell r="CQ62">
            <v>43266</v>
          </cell>
        </row>
        <row r="63">
          <cell r="A63">
            <v>1500003079</v>
          </cell>
          <cell r="B63">
            <v>2007</v>
          </cell>
          <cell r="C63">
            <v>1900063212</v>
          </cell>
          <cell r="D63">
            <v>2018</v>
          </cell>
          <cell r="E63">
            <v>6</v>
          </cell>
          <cell r="F63">
            <v>43265</v>
          </cell>
          <cell r="G63">
            <v>43265</v>
          </cell>
          <cell r="I63">
            <v>0</v>
          </cell>
          <cell r="J63">
            <v>3</v>
          </cell>
          <cell r="K63">
            <v>234000</v>
          </cell>
          <cell r="L63" t="str">
            <v>401K Contributions</v>
          </cell>
          <cell r="N63" t="str">
            <v>S</v>
          </cell>
          <cell r="O63">
            <v>44371.6</v>
          </cell>
          <cell r="P63">
            <v>83150.460000000006</v>
          </cell>
          <cell r="Q63">
            <v>0</v>
          </cell>
          <cell r="R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J63">
            <v>2001</v>
          </cell>
          <cell r="AO63">
            <v>0</v>
          </cell>
          <cell r="BA63" t="str">
            <v>KR</v>
          </cell>
          <cell r="BB63" t="str">
            <v>20180614V313858</v>
          </cell>
          <cell r="BC63" t="str">
            <v>VMATLACK</v>
          </cell>
          <cell r="BE63" t="str">
            <v>UMY</v>
          </cell>
          <cell r="BF63">
            <v>20180614</v>
          </cell>
          <cell r="BG63" t="str">
            <v>S</v>
          </cell>
          <cell r="BH63">
            <v>313858</v>
          </cell>
          <cell r="BI63" t="str">
            <v>FMR LLC</v>
          </cell>
          <cell r="BR63">
            <v>0</v>
          </cell>
          <cell r="CI63">
            <v>1900063212</v>
          </cell>
          <cell r="CJ63">
            <v>2007</v>
          </cell>
          <cell r="CO63" t="str">
            <v>KZ</v>
          </cell>
          <cell r="CP63">
            <v>1500003079</v>
          </cell>
          <cell r="CQ63">
            <v>43266</v>
          </cell>
        </row>
        <row r="64">
          <cell r="A64">
            <v>1500003079</v>
          </cell>
          <cell r="B64">
            <v>2007</v>
          </cell>
          <cell r="C64">
            <v>1900063212</v>
          </cell>
          <cell r="D64">
            <v>2018</v>
          </cell>
          <cell r="E64">
            <v>6</v>
          </cell>
          <cell r="F64">
            <v>43265</v>
          </cell>
          <cell r="G64">
            <v>43265</v>
          </cell>
          <cell r="I64">
            <v>0</v>
          </cell>
          <cell r="J64">
            <v>4</v>
          </cell>
          <cell r="K64">
            <v>234000</v>
          </cell>
          <cell r="L64" t="str">
            <v>401K Contributions</v>
          </cell>
          <cell r="N64" t="str">
            <v>S</v>
          </cell>
          <cell r="O64">
            <v>6872.11</v>
          </cell>
          <cell r="P64">
            <v>83150.460000000006</v>
          </cell>
          <cell r="Q64">
            <v>0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J64">
            <v>2001</v>
          </cell>
          <cell r="AO64">
            <v>0</v>
          </cell>
          <cell r="BA64" t="str">
            <v>KR</v>
          </cell>
          <cell r="BB64" t="str">
            <v>20180614V313858</v>
          </cell>
          <cell r="BC64" t="str">
            <v>VMATLACK</v>
          </cell>
          <cell r="BE64" t="str">
            <v>Z2K</v>
          </cell>
          <cell r="BF64">
            <v>20180614</v>
          </cell>
          <cell r="BG64" t="str">
            <v>S</v>
          </cell>
          <cell r="BH64">
            <v>313858</v>
          </cell>
          <cell r="BI64" t="str">
            <v>FMR LLC</v>
          </cell>
          <cell r="BR64">
            <v>0</v>
          </cell>
          <cell r="CI64">
            <v>1900063212</v>
          </cell>
          <cell r="CJ64">
            <v>2007</v>
          </cell>
          <cell r="CO64" t="str">
            <v>KZ</v>
          </cell>
          <cell r="CP64">
            <v>1500003079</v>
          </cell>
          <cell r="CQ64">
            <v>43266</v>
          </cell>
        </row>
        <row r="65">
          <cell r="A65">
            <v>1500003083</v>
          </cell>
          <cell r="B65">
            <v>2007</v>
          </cell>
          <cell r="C65">
            <v>1900063422</v>
          </cell>
          <cell r="D65">
            <v>2018</v>
          </cell>
          <cell r="E65">
            <v>6</v>
          </cell>
          <cell r="F65">
            <v>43272</v>
          </cell>
          <cell r="G65">
            <v>43272</v>
          </cell>
          <cell r="I65">
            <v>0</v>
          </cell>
          <cell r="J65">
            <v>2</v>
          </cell>
          <cell r="K65">
            <v>234000</v>
          </cell>
          <cell r="L65" t="str">
            <v>401K Contributions</v>
          </cell>
          <cell r="N65" t="str">
            <v>S</v>
          </cell>
          <cell r="O65">
            <v>36453.56</v>
          </cell>
          <cell r="P65">
            <v>44923.75</v>
          </cell>
          <cell r="Q65">
            <v>0</v>
          </cell>
          <cell r="R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J65">
            <v>2001</v>
          </cell>
          <cell r="AO65">
            <v>0</v>
          </cell>
          <cell r="BA65" t="str">
            <v>KR</v>
          </cell>
          <cell r="BB65" t="str">
            <v>20180621V313858</v>
          </cell>
          <cell r="BC65" t="str">
            <v>VMATLACK</v>
          </cell>
          <cell r="BE65" t="str">
            <v>UNC</v>
          </cell>
          <cell r="BF65">
            <v>20180621</v>
          </cell>
          <cell r="BG65" t="str">
            <v>S</v>
          </cell>
          <cell r="BH65">
            <v>313858</v>
          </cell>
          <cell r="BI65" t="str">
            <v>FMR LLC</v>
          </cell>
          <cell r="BR65">
            <v>0</v>
          </cell>
          <cell r="CI65">
            <v>1900063422</v>
          </cell>
          <cell r="CJ65">
            <v>2007</v>
          </cell>
          <cell r="CO65" t="str">
            <v>KZ</v>
          </cell>
          <cell r="CP65">
            <v>1500003083</v>
          </cell>
          <cell r="CQ65">
            <v>43276</v>
          </cell>
        </row>
        <row r="66">
          <cell r="A66">
            <v>1500003083</v>
          </cell>
          <cell r="B66">
            <v>2007</v>
          </cell>
          <cell r="C66">
            <v>1900063422</v>
          </cell>
          <cell r="D66">
            <v>2018</v>
          </cell>
          <cell r="E66">
            <v>6</v>
          </cell>
          <cell r="F66">
            <v>43272</v>
          </cell>
          <cell r="G66">
            <v>43272</v>
          </cell>
          <cell r="I66">
            <v>0</v>
          </cell>
          <cell r="J66">
            <v>3</v>
          </cell>
          <cell r="K66">
            <v>234000</v>
          </cell>
          <cell r="L66" t="str">
            <v>401K Contributions</v>
          </cell>
          <cell r="N66" t="str">
            <v>S</v>
          </cell>
          <cell r="O66">
            <v>8470.19</v>
          </cell>
          <cell r="P66">
            <v>44923.75</v>
          </cell>
          <cell r="Q66">
            <v>0</v>
          </cell>
          <cell r="R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J66">
            <v>2001</v>
          </cell>
          <cell r="AO66">
            <v>0</v>
          </cell>
          <cell r="BA66" t="str">
            <v>KR</v>
          </cell>
          <cell r="BB66" t="str">
            <v>20180621V313858</v>
          </cell>
          <cell r="BC66" t="str">
            <v>VMATLACK</v>
          </cell>
          <cell r="BE66" t="str">
            <v>UNB</v>
          </cell>
          <cell r="BF66">
            <v>20180621</v>
          </cell>
          <cell r="BG66" t="str">
            <v>S</v>
          </cell>
          <cell r="BH66">
            <v>313858</v>
          </cell>
          <cell r="BI66" t="str">
            <v>FMR LLC</v>
          </cell>
          <cell r="BR66">
            <v>0</v>
          </cell>
          <cell r="CI66">
            <v>1900063422</v>
          </cell>
          <cell r="CJ66">
            <v>2007</v>
          </cell>
          <cell r="CO66" t="str">
            <v>KZ</v>
          </cell>
          <cell r="CP66">
            <v>1500003083</v>
          </cell>
          <cell r="CQ66">
            <v>43276</v>
          </cell>
        </row>
        <row r="67">
          <cell r="A67">
            <v>1500003090</v>
          </cell>
          <cell r="B67">
            <v>2007</v>
          </cell>
          <cell r="C67">
            <v>1900063489</v>
          </cell>
          <cell r="D67">
            <v>2018</v>
          </cell>
          <cell r="E67">
            <v>6</v>
          </cell>
          <cell r="F67">
            <v>43280</v>
          </cell>
          <cell r="G67">
            <v>43280</v>
          </cell>
          <cell r="I67">
            <v>0</v>
          </cell>
          <cell r="J67">
            <v>2</v>
          </cell>
          <cell r="K67">
            <v>234000</v>
          </cell>
          <cell r="L67" t="str">
            <v>401K Contributions</v>
          </cell>
          <cell r="N67" t="str">
            <v>S</v>
          </cell>
          <cell r="O67">
            <v>32844.870000000003</v>
          </cell>
          <cell r="P67">
            <v>82500.81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J67">
            <v>2001</v>
          </cell>
          <cell r="AO67">
            <v>0</v>
          </cell>
          <cell r="BA67" t="str">
            <v>KR</v>
          </cell>
          <cell r="BB67" t="str">
            <v>20180629V313858</v>
          </cell>
          <cell r="BC67" t="str">
            <v>VMATLACK</v>
          </cell>
          <cell r="BE67" t="str">
            <v>UNC</v>
          </cell>
          <cell r="BF67">
            <v>20180629</v>
          </cell>
          <cell r="BG67" t="str">
            <v>S</v>
          </cell>
          <cell r="BH67">
            <v>313858</v>
          </cell>
          <cell r="BI67" t="str">
            <v>FMR LLC</v>
          </cell>
          <cell r="BR67">
            <v>0</v>
          </cell>
          <cell r="CI67">
            <v>1900063489</v>
          </cell>
          <cell r="CJ67">
            <v>2007</v>
          </cell>
          <cell r="CO67" t="str">
            <v>KZ</v>
          </cell>
          <cell r="CP67">
            <v>1500003090</v>
          </cell>
          <cell r="CQ67">
            <v>43280</v>
          </cell>
        </row>
        <row r="68">
          <cell r="A68">
            <v>1500003090</v>
          </cell>
          <cell r="B68">
            <v>2007</v>
          </cell>
          <cell r="C68">
            <v>1900063489</v>
          </cell>
          <cell r="D68">
            <v>2018</v>
          </cell>
          <cell r="E68">
            <v>6</v>
          </cell>
          <cell r="F68">
            <v>43280</v>
          </cell>
          <cell r="G68">
            <v>43280</v>
          </cell>
          <cell r="I68">
            <v>0</v>
          </cell>
          <cell r="J68">
            <v>3</v>
          </cell>
          <cell r="K68">
            <v>234000</v>
          </cell>
          <cell r="L68" t="str">
            <v>401K Contributions</v>
          </cell>
          <cell r="N68" t="str">
            <v>S</v>
          </cell>
          <cell r="O68">
            <v>41913.56</v>
          </cell>
          <cell r="P68">
            <v>82500.81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J68">
            <v>2001</v>
          </cell>
          <cell r="AO68">
            <v>0</v>
          </cell>
          <cell r="BA68" t="str">
            <v>KR</v>
          </cell>
          <cell r="BB68" t="str">
            <v>20180629V313858</v>
          </cell>
          <cell r="BC68" t="str">
            <v>VMATLACK</v>
          </cell>
          <cell r="BE68" t="str">
            <v>UMY</v>
          </cell>
          <cell r="BF68">
            <v>20180629</v>
          </cell>
          <cell r="BG68" t="str">
            <v>S</v>
          </cell>
          <cell r="BH68">
            <v>313858</v>
          </cell>
          <cell r="BI68" t="str">
            <v>FMR LLC</v>
          </cell>
          <cell r="BR68">
            <v>0</v>
          </cell>
          <cell r="CI68">
            <v>1900063489</v>
          </cell>
          <cell r="CJ68">
            <v>2007</v>
          </cell>
          <cell r="CO68" t="str">
            <v>KZ</v>
          </cell>
          <cell r="CP68">
            <v>1500003090</v>
          </cell>
          <cell r="CQ68">
            <v>43280</v>
          </cell>
        </row>
        <row r="69">
          <cell r="A69">
            <v>1500003090</v>
          </cell>
          <cell r="B69">
            <v>2007</v>
          </cell>
          <cell r="C69">
            <v>1900063489</v>
          </cell>
          <cell r="D69">
            <v>2018</v>
          </cell>
          <cell r="E69">
            <v>6</v>
          </cell>
          <cell r="F69">
            <v>43280</v>
          </cell>
          <cell r="G69">
            <v>43280</v>
          </cell>
          <cell r="I69">
            <v>0</v>
          </cell>
          <cell r="J69">
            <v>4</v>
          </cell>
          <cell r="K69">
            <v>234000</v>
          </cell>
          <cell r="L69" t="str">
            <v>401K Contributions</v>
          </cell>
          <cell r="N69" t="str">
            <v>S</v>
          </cell>
          <cell r="O69">
            <v>7742.38</v>
          </cell>
          <cell r="P69">
            <v>82500.81</v>
          </cell>
          <cell r="Q69">
            <v>0</v>
          </cell>
          <cell r="R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J69">
            <v>2001</v>
          </cell>
          <cell r="AO69">
            <v>0</v>
          </cell>
          <cell r="BA69" t="str">
            <v>KR</v>
          </cell>
          <cell r="BB69" t="str">
            <v>20180629V313858</v>
          </cell>
          <cell r="BC69" t="str">
            <v>VMATLACK</v>
          </cell>
          <cell r="BE69" t="str">
            <v>Z2K</v>
          </cell>
          <cell r="BF69">
            <v>20180629</v>
          </cell>
          <cell r="BG69" t="str">
            <v>S</v>
          </cell>
          <cell r="BH69">
            <v>313858</v>
          </cell>
          <cell r="BI69" t="str">
            <v>FMR LLC</v>
          </cell>
          <cell r="BR69">
            <v>0</v>
          </cell>
          <cell r="CI69">
            <v>1900063489</v>
          </cell>
          <cell r="CJ69">
            <v>2007</v>
          </cell>
          <cell r="CO69" t="str">
            <v>KZ</v>
          </cell>
          <cell r="CP69">
            <v>1500003090</v>
          </cell>
          <cell r="CQ69">
            <v>43280</v>
          </cell>
        </row>
        <row r="70">
          <cell r="A70">
            <v>1500003098</v>
          </cell>
          <cell r="B70">
            <v>2007</v>
          </cell>
          <cell r="C70">
            <v>1900063535</v>
          </cell>
          <cell r="D70">
            <v>2018</v>
          </cell>
          <cell r="E70">
            <v>7</v>
          </cell>
          <cell r="F70">
            <v>43287</v>
          </cell>
          <cell r="G70">
            <v>43287</v>
          </cell>
          <cell r="I70">
            <v>0</v>
          </cell>
          <cell r="J70">
            <v>2</v>
          </cell>
          <cell r="K70">
            <v>234000</v>
          </cell>
          <cell r="L70" t="str">
            <v>401K Contributions</v>
          </cell>
          <cell r="N70" t="str">
            <v>S</v>
          </cell>
          <cell r="O70">
            <v>32514.31</v>
          </cell>
          <cell r="P70">
            <v>41711.019999999997</v>
          </cell>
          <cell r="Q70">
            <v>0</v>
          </cell>
          <cell r="R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J70">
            <v>2001</v>
          </cell>
          <cell r="AO70">
            <v>0</v>
          </cell>
          <cell r="BA70" t="str">
            <v>KR</v>
          </cell>
          <cell r="BB70" t="str">
            <v>20180706V313858A</v>
          </cell>
          <cell r="BC70" t="str">
            <v>AYABES</v>
          </cell>
          <cell r="BE70" t="str">
            <v>UNC</v>
          </cell>
          <cell r="BF70">
            <v>20180706</v>
          </cell>
          <cell r="BG70" t="str">
            <v>S</v>
          </cell>
          <cell r="BH70">
            <v>313858</v>
          </cell>
          <cell r="BI70" t="str">
            <v>FMR LLC</v>
          </cell>
          <cell r="BR70">
            <v>0</v>
          </cell>
          <cell r="CI70">
            <v>1900063535</v>
          </cell>
          <cell r="CJ70">
            <v>2007</v>
          </cell>
          <cell r="CO70" t="str">
            <v>KZ</v>
          </cell>
          <cell r="CP70">
            <v>1500003098</v>
          </cell>
          <cell r="CQ70">
            <v>43287</v>
          </cell>
        </row>
        <row r="71">
          <cell r="A71">
            <v>1500003098</v>
          </cell>
          <cell r="B71">
            <v>2007</v>
          </cell>
          <cell r="C71">
            <v>1900063535</v>
          </cell>
          <cell r="D71">
            <v>2018</v>
          </cell>
          <cell r="E71">
            <v>7</v>
          </cell>
          <cell r="F71">
            <v>43287</v>
          </cell>
          <cell r="G71">
            <v>43287</v>
          </cell>
          <cell r="I71">
            <v>0</v>
          </cell>
          <cell r="J71">
            <v>3</v>
          </cell>
          <cell r="K71">
            <v>234000</v>
          </cell>
          <cell r="L71" t="str">
            <v>401K Contributions</v>
          </cell>
          <cell r="N71" t="str">
            <v>S</v>
          </cell>
          <cell r="O71">
            <v>9196.7099999999991</v>
          </cell>
          <cell r="P71">
            <v>41711.019999999997</v>
          </cell>
          <cell r="Q71">
            <v>0</v>
          </cell>
          <cell r="R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J71">
            <v>2001</v>
          </cell>
          <cell r="AO71">
            <v>0</v>
          </cell>
          <cell r="BA71" t="str">
            <v>KR</v>
          </cell>
          <cell r="BB71" t="str">
            <v>20180706V313858A</v>
          </cell>
          <cell r="BC71" t="str">
            <v>AYABES</v>
          </cell>
          <cell r="BE71" t="str">
            <v>UNB</v>
          </cell>
          <cell r="BF71">
            <v>20180706</v>
          </cell>
          <cell r="BG71" t="str">
            <v>S</v>
          </cell>
          <cell r="BH71">
            <v>313858</v>
          </cell>
          <cell r="BI71" t="str">
            <v>FMR LLC</v>
          </cell>
          <cell r="BR71">
            <v>0</v>
          </cell>
          <cell r="CI71">
            <v>1900063535</v>
          </cell>
          <cell r="CJ71">
            <v>2007</v>
          </cell>
          <cell r="CO71" t="str">
            <v>KZ</v>
          </cell>
          <cell r="CP71">
            <v>1500003098</v>
          </cell>
          <cell r="CQ71">
            <v>43287</v>
          </cell>
        </row>
        <row r="72">
          <cell r="A72">
            <v>1500003109</v>
          </cell>
          <cell r="B72">
            <v>2007</v>
          </cell>
          <cell r="C72">
            <v>1900063693</v>
          </cell>
          <cell r="D72">
            <v>2018</v>
          </cell>
          <cell r="E72">
            <v>7</v>
          </cell>
          <cell r="F72">
            <v>43293</v>
          </cell>
          <cell r="G72">
            <v>43293</v>
          </cell>
          <cell r="I72">
            <v>0</v>
          </cell>
          <cell r="J72">
            <v>2</v>
          </cell>
          <cell r="K72">
            <v>234000</v>
          </cell>
          <cell r="L72" t="str">
            <v>401K Contributions</v>
          </cell>
          <cell r="N72" t="str">
            <v>S</v>
          </cell>
          <cell r="O72">
            <v>34540.99</v>
          </cell>
          <cell r="P72">
            <v>85996.28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J72">
            <v>2001</v>
          </cell>
          <cell r="AO72">
            <v>0</v>
          </cell>
          <cell r="BA72" t="str">
            <v>KR</v>
          </cell>
          <cell r="BB72" t="str">
            <v>20180712V313558</v>
          </cell>
          <cell r="BC72" t="str">
            <v>VMATLACK</v>
          </cell>
          <cell r="BE72" t="str">
            <v>UMY-Z2K UNC</v>
          </cell>
          <cell r="BF72">
            <v>20180712</v>
          </cell>
          <cell r="BG72" t="str">
            <v>S</v>
          </cell>
          <cell r="BH72">
            <v>313858</v>
          </cell>
          <cell r="BI72" t="str">
            <v>FMR LLC</v>
          </cell>
          <cell r="BR72">
            <v>0</v>
          </cell>
          <cell r="CI72">
            <v>1900063693</v>
          </cell>
          <cell r="CJ72">
            <v>2007</v>
          </cell>
          <cell r="CO72" t="str">
            <v>KZ</v>
          </cell>
          <cell r="CP72">
            <v>1500003109</v>
          </cell>
          <cell r="CQ72">
            <v>43298</v>
          </cell>
        </row>
        <row r="73">
          <cell r="A73">
            <v>1500003109</v>
          </cell>
          <cell r="B73">
            <v>2007</v>
          </cell>
          <cell r="C73">
            <v>1900063693</v>
          </cell>
          <cell r="D73">
            <v>2018</v>
          </cell>
          <cell r="E73">
            <v>7</v>
          </cell>
          <cell r="F73">
            <v>43293</v>
          </cell>
          <cell r="G73">
            <v>43293</v>
          </cell>
          <cell r="I73">
            <v>0</v>
          </cell>
          <cell r="J73">
            <v>3</v>
          </cell>
          <cell r="K73">
            <v>234000</v>
          </cell>
          <cell r="L73" t="str">
            <v>401K Contributions</v>
          </cell>
          <cell r="N73" t="str">
            <v>S</v>
          </cell>
          <cell r="O73">
            <v>44433.760000000002</v>
          </cell>
          <cell r="P73">
            <v>85996.28</v>
          </cell>
          <cell r="Q73">
            <v>0</v>
          </cell>
          <cell r="R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J73">
            <v>2001</v>
          </cell>
          <cell r="AO73">
            <v>0</v>
          </cell>
          <cell r="BA73" t="str">
            <v>KR</v>
          </cell>
          <cell r="BB73" t="str">
            <v>20180712V313558</v>
          </cell>
          <cell r="BC73" t="str">
            <v>VMATLACK</v>
          </cell>
          <cell r="BE73" t="str">
            <v>UMY-Z2K UNC</v>
          </cell>
          <cell r="BF73">
            <v>20180712</v>
          </cell>
          <cell r="BG73" t="str">
            <v>S</v>
          </cell>
          <cell r="BH73">
            <v>313858</v>
          </cell>
          <cell r="BI73" t="str">
            <v>FMR LLC</v>
          </cell>
          <cell r="BR73">
            <v>0</v>
          </cell>
          <cell r="CI73">
            <v>1900063693</v>
          </cell>
          <cell r="CJ73">
            <v>2007</v>
          </cell>
          <cell r="CO73" t="str">
            <v>KZ</v>
          </cell>
          <cell r="CP73">
            <v>1500003109</v>
          </cell>
          <cell r="CQ73">
            <v>43298</v>
          </cell>
        </row>
        <row r="74">
          <cell r="A74">
            <v>1500003109</v>
          </cell>
          <cell r="B74">
            <v>2007</v>
          </cell>
          <cell r="C74">
            <v>1900063693</v>
          </cell>
          <cell r="D74">
            <v>2018</v>
          </cell>
          <cell r="E74">
            <v>7</v>
          </cell>
          <cell r="F74">
            <v>43293</v>
          </cell>
          <cell r="G74">
            <v>43293</v>
          </cell>
          <cell r="I74">
            <v>0</v>
          </cell>
          <cell r="J74">
            <v>4</v>
          </cell>
          <cell r="K74">
            <v>234000</v>
          </cell>
          <cell r="L74" t="str">
            <v>401K Contributions</v>
          </cell>
          <cell r="N74" t="str">
            <v>S</v>
          </cell>
          <cell r="O74">
            <v>7021.53</v>
          </cell>
          <cell r="P74">
            <v>85996.28</v>
          </cell>
          <cell r="Q74">
            <v>0</v>
          </cell>
          <cell r="R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J74">
            <v>2001</v>
          </cell>
          <cell r="AO74">
            <v>0</v>
          </cell>
          <cell r="BA74" t="str">
            <v>KR</v>
          </cell>
          <cell r="BB74" t="str">
            <v>20180712V313558</v>
          </cell>
          <cell r="BC74" t="str">
            <v>VMATLACK</v>
          </cell>
          <cell r="BE74" t="str">
            <v>UMY-Z2K UNC</v>
          </cell>
          <cell r="BF74">
            <v>20180712</v>
          </cell>
          <cell r="BG74" t="str">
            <v>S</v>
          </cell>
          <cell r="BH74">
            <v>313858</v>
          </cell>
          <cell r="BI74" t="str">
            <v>FMR LLC</v>
          </cell>
          <cell r="BR74">
            <v>0</v>
          </cell>
          <cell r="CI74">
            <v>1900063693</v>
          </cell>
          <cell r="CJ74">
            <v>2007</v>
          </cell>
          <cell r="CO74" t="str">
            <v>KZ</v>
          </cell>
          <cell r="CP74">
            <v>1500003109</v>
          </cell>
          <cell r="CQ74">
            <v>43298</v>
          </cell>
        </row>
        <row r="75">
          <cell r="A75">
            <v>1500003117</v>
          </cell>
          <cell r="B75">
            <v>2007</v>
          </cell>
          <cell r="C75">
            <v>1900063815</v>
          </cell>
          <cell r="D75">
            <v>2018</v>
          </cell>
          <cell r="E75">
            <v>7</v>
          </cell>
          <cell r="F75">
            <v>43301</v>
          </cell>
          <cell r="G75">
            <v>43301</v>
          </cell>
          <cell r="I75">
            <v>0</v>
          </cell>
          <cell r="J75">
            <v>2</v>
          </cell>
          <cell r="K75">
            <v>234000</v>
          </cell>
          <cell r="L75" t="str">
            <v>401K Contributions</v>
          </cell>
          <cell r="N75" t="str">
            <v>S</v>
          </cell>
          <cell r="O75">
            <v>33741.089999999997</v>
          </cell>
          <cell r="P75">
            <v>43979.9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J75">
            <v>2001</v>
          </cell>
          <cell r="AO75">
            <v>0</v>
          </cell>
          <cell r="BA75" t="str">
            <v>KR</v>
          </cell>
          <cell r="BB75" t="str">
            <v>20180720V313858</v>
          </cell>
          <cell r="BC75" t="str">
            <v>VMATLACK</v>
          </cell>
          <cell r="BE75" t="str">
            <v>UNB UNC-(JULY 20 2018)</v>
          </cell>
          <cell r="BF75">
            <v>20180720</v>
          </cell>
          <cell r="BG75" t="str">
            <v>S</v>
          </cell>
          <cell r="BH75">
            <v>313858</v>
          </cell>
          <cell r="BI75" t="str">
            <v>FMR LLC</v>
          </cell>
          <cell r="BR75">
            <v>0</v>
          </cell>
          <cell r="CI75">
            <v>1900063815</v>
          </cell>
          <cell r="CJ75">
            <v>2007</v>
          </cell>
          <cell r="CO75" t="str">
            <v>KZ</v>
          </cell>
          <cell r="CP75">
            <v>1500003117</v>
          </cell>
          <cell r="CQ75">
            <v>43308</v>
          </cell>
        </row>
        <row r="76">
          <cell r="A76">
            <v>1500003117</v>
          </cell>
          <cell r="B76">
            <v>2007</v>
          </cell>
          <cell r="C76">
            <v>1900063815</v>
          </cell>
          <cell r="D76">
            <v>2018</v>
          </cell>
          <cell r="E76">
            <v>7</v>
          </cell>
          <cell r="F76">
            <v>43301</v>
          </cell>
          <cell r="G76">
            <v>43301</v>
          </cell>
          <cell r="I76">
            <v>0</v>
          </cell>
          <cell r="J76">
            <v>3</v>
          </cell>
          <cell r="K76">
            <v>234000</v>
          </cell>
          <cell r="L76" t="str">
            <v>401K Contributions</v>
          </cell>
          <cell r="N76" t="str">
            <v>S</v>
          </cell>
          <cell r="O76">
            <v>10238.81</v>
          </cell>
          <cell r="P76">
            <v>43979.9</v>
          </cell>
          <cell r="Q76">
            <v>0</v>
          </cell>
          <cell r="R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J76">
            <v>2001</v>
          </cell>
          <cell r="AO76">
            <v>0</v>
          </cell>
          <cell r="BA76" t="str">
            <v>KR</v>
          </cell>
          <cell r="BB76" t="str">
            <v>20180720V313858</v>
          </cell>
          <cell r="BC76" t="str">
            <v>VMATLACK</v>
          </cell>
          <cell r="BE76" t="str">
            <v>UNB UNC-(JULY 20 2018)</v>
          </cell>
          <cell r="BF76">
            <v>20180720</v>
          </cell>
          <cell r="BG76" t="str">
            <v>S</v>
          </cell>
          <cell r="BH76">
            <v>313858</v>
          </cell>
          <cell r="BI76" t="str">
            <v>FMR LLC</v>
          </cell>
          <cell r="BR76">
            <v>0</v>
          </cell>
          <cell r="CI76">
            <v>1900063815</v>
          </cell>
          <cell r="CJ76">
            <v>2007</v>
          </cell>
          <cell r="CO76" t="str">
            <v>KZ</v>
          </cell>
          <cell r="CP76">
            <v>1500003117</v>
          </cell>
          <cell r="CQ76">
            <v>43308</v>
          </cell>
        </row>
        <row r="77">
          <cell r="A77">
            <v>1500003119</v>
          </cell>
          <cell r="B77">
            <v>2007</v>
          </cell>
          <cell r="C77">
            <v>1900064016</v>
          </cell>
          <cell r="D77">
            <v>2018</v>
          </cell>
          <cell r="E77">
            <v>7</v>
          </cell>
          <cell r="F77">
            <v>43308</v>
          </cell>
          <cell r="G77">
            <v>43308</v>
          </cell>
          <cell r="I77">
            <v>0</v>
          </cell>
          <cell r="J77">
            <v>2</v>
          </cell>
          <cell r="K77">
            <v>234000</v>
          </cell>
          <cell r="L77" t="str">
            <v>401K Contributions</v>
          </cell>
          <cell r="N77" t="str">
            <v>S</v>
          </cell>
          <cell r="O77">
            <v>34749.800000000003</v>
          </cell>
          <cell r="P77">
            <v>87415.75</v>
          </cell>
          <cell r="Q77">
            <v>0</v>
          </cell>
          <cell r="R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J77">
            <v>2001</v>
          </cell>
          <cell r="AO77">
            <v>0</v>
          </cell>
          <cell r="BA77" t="str">
            <v>KR</v>
          </cell>
          <cell r="BB77" t="str">
            <v>20180727V313858</v>
          </cell>
          <cell r="BC77" t="str">
            <v>AYABES</v>
          </cell>
          <cell r="BE77" t="str">
            <v>unc</v>
          </cell>
          <cell r="BF77">
            <v>20180727</v>
          </cell>
          <cell r="BG77" t="str">
            <v>S</v>
          </cell>
          <cell r="BH77">
            <v>313858</v>
          </cell>
          <cell r="BI77" t="str">
            <v>FMR LLC</v>
          </cell>
          <cell r="BR77">
            <v>0</v>
          </cell>
          <cell r="CI77">
            <v>1900064016</v>
          </cell>
          <cell r="CJ77">
            <v>2007</v>
          </cell>
          <cell r="CO77" t="str">
            <v>KZ</v>
          </cell>
          <cell r="CP77">
            <v>1500003119</v>
          </cell>
          <cell r="CQ77">
            <v>43308</v>
          </cell>
        </row>
        <row r="78">
          <cell r="A78">
            <v>1500003119</v>
          </cell>
          <cell r="B78">
            <v>2007</v>
          </cell>
          <cell r="C78">
            <v>1900064016</v>
          </cell>
          <cell r="D78">
            <v>2018</v>
          </cell>
          <cell r="E78">
            <v>7</v>
          </cell>
          <cell r="F78">
            <v>43308</v>
          </cell>
          <cell r="G78">
            <v>43308</v>
          </cell>
          <cell r="I78">
            <v>0</v>
          </cell>
          <cell r="J78">
            <v>3</v>
          </cell>
          <cell r="K78">
            <v>234000</v>
          </cell>
          <cell r="L78" t="str">
            <v>401K Contributions</v>
          </cell>
          <cell r="N78" t="str">
            <v>S</v>
          </cell>
          <cell r="O78">
            <v>44672.79</v>
          </cell>
          <cell r="P78">
            <v>87415.75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J78">
            <v>2001</v>
          </cell>
          <cell r="AO78">
            <v>0</v>
          </cell>
          <cell r="BA78" t="str">
            <v>KR</v>
          </cell>
          <cell r="BB78" t="str">
            <v>20180727V313858</v>
          </cell>
          <cell r="BC78" t="str">
            <v>AYABES</v>
          </cell>
          <cell r="BE78" t="str">
            <v>umy</v>
          </cell>
          <cell r="BF78">
            <v>20180727</v>
          </cell>
          <cell r="BG78" t="str">
            <v>S</v>
          </cell>
          <cell r="BH78">
            <v>313858</v>
          </cell>
          <cell r="BI78" t="str">
            <v>FMR LLC</v>
          </cell>
          <cell r="BR78">
            <v>0</v>
          </cell>
          <cell r="CI78">
            <v>1900064016</v>
          </cell>
          <cell r="CJ78">
            <v>2007</v>
          </cell>
          <cell r="CO78" t="str">
            <v>KZ</v>
          </cell>
          <cell r="CP78">
            <v>1500003119</v>
          </cell>
          <cell r="CQ78">
            <v>43308</v>
          </cell>
        </row>
        <row r="79">
          <cell r="A79">
            <v>1500003119</v>
          </cell>
          <cell r="B79">
            <v>2007</v>
          </cell>
          <cell r="C79">
            <v>1900064016</v>
          </cell>
          <cell r="D79">
            <v>2018</v>
          </cell>
          <cell r="E79">
            <v>7</v>
          </cell>
          <cell r="F79">
            <v>43308</v>
          </cell>
          <cell r="G79">
            <v>43308</v>
          </cell>
          <cell r="I79">
            <v>0</v>
          </cell>
          <cell r="J79">
            <v>4</v>
          </cell>
          <cell r="K79">
            <v>234000</v>
          </cell>
          <cell r="L79" t="str">
            <v>401K Contributions</v>
          </cell>
          <cell r="N79" t="str">
            <v>S</v>
          </cell>
          <cell r="O79">
            <v>7993.16</v>
          </cell>
          <cell r="P79">
            <v>87415.75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J79">
            <v>2001</v>
          </cell>
          <cell r="AO79">
            <v>0</v>
          </cell>
          <cell r="BA79" t="str">
            <v>KR</v>
          </cell>
          <cell r="BB79" t="str">
            <v>20180727V313858</v>
          </cell>
          <cell r="BC79" t="str">
            <v>AYABES</v>
          </cell>
          <cell r="BE79" t="str">
            <v>z2k</v>
          </cell>
          <cell r="BF79">
            <v>20180727</v>
          </cell>
          <cell r="BG79" t="str">
            <v>S</v>
          </cell>
          <cell r="BH79">
            <v>313858</v>
          </cell>
          <cell r="BI79" t="str">
            <v>FMR LLC</v>
          </cell>
          <cell r="BR79">
            <v>0</v>
          </cell>
          <cell r="CI79">
            <v>1900064016</v>
          </cell>
          <cell r="CJ79">
            <v>2007</v>
          </cell>
          <cell r="CO79" t="str">
            <v>KZ</v>
          </cell>
          <cell r="CP79">
            <v>1500003119</v>
          </cell>
          <cell r="CQ79">
            <v>43308</v>
          </cell>
        </row>
        <row r="80">
          <cell r="A80">
            <v>1500003125</v>
          </cell>
          <cell r="B80">
            <v>2007</v>
          </cell>
          <cell r="C80">
            <v>1900064093</v>
          </cell>
          <cell r="D80">
            <v>2018</v>
          </cell>
          <cell r="E80">
            <v>7</v>
          </cell>
          <cell r="F80">
            <v>43312</v>
          </cell>
          <cell r="G80">
            <v>43312</v>
          </cell>
          <cell r="I80">
            <v>0</v>
          </cell>
          <cell r="J80">
            <v>2</v>
          </cell>
          <cell r="K80">
            <v>234000</v>
          </cell>
          <cell r="L80" t="str">
            <v>401K Contributions</v>
          </cell>
          <cell r="N80" t="str">
            <v>S</v>
          </cell>
          <cell r="O80">
            <v>34065.65</v>
          </cell>
          <cell r="P80">
            <v>44304.46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J80">
            <v>2001</v>
          </cell>
          <cell r="AO80">
            <v>0</v>
          </cell>
          <cell r="BA80" t="str">
            <v>KR</v>
          </cell>
          <cell r="BB80" t="str">
            <v>20180731V313858</v>
          </cell>
          <cell r="BC80" t="str">
            <v>VMATLACK</v>
          </cell>
          <cell r="BE80" t="str">
            <v>UNC</v>
          </cell>
          <cell r="BF80">
            <v>20180731</v>
          </cell>
          <cell r="BG80" t="str">
            <v>S</v>
          </cell>
          <cell r="BH80">
            <v>313858</v>
          </cell>
          <cell r="BI80" t="str">
            <v>FMR LLC</v>
          </cell>
          <cell r="BR80">
            <v>0</v>
          </cell>
          <cell r="CI80">
            <v>1900064093</v>
          </cell>
          <cell r="CJ80">
            <v>2007</v>
          </cell>
          <cell r="CO80" t="str">
            <v>KZ</v>
          </cell>
          <cell r="CP80">
            <v>1500003125</v>
          </cell>
          <cell r="CQ80">
            <v>43312</v>
          </cell>
        </row>
        <row r="81">
          <cell r="A81">
            <v>1500003125</v>
          </cell>
          <cell r="B81">
            <v>2007</v>
          </cell>
          <cell r="C81">
            <v>1900064093</v>
          </cell>
          <cell r="D81">
            <v>2018</v>
          </cell>
          <cell r="E81">
            <v>7</v>
          </cell>
          <cell r="F81">
            <v>43312</v>
          </cell>
          <cell r="G81">
            <v>43312</v>
          </cell>
          <cell r="I81">
            <v>0</v>
          </cell>
          <cell r="J81">
            <v>3</v>
          </cell>
          <cell r="K81">
            <v>234000</v>
          </cell>
          <cell r="L81" t="str">
            <v>401K Contributions</v>
          </cell>
          <cell r="N81" t="str">
            <v>S</v>
          </cell>
          <cell r="O81">
            <v>10238.81</v>
          </cell>
          <cell r="P81">
            <v>44304.46</v>
          </cell>
          <cell r="Q81">
            <v>0</v>
          </cell>
          <cell r="R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J81">
            <v>2001</v>
          </cell>
          <cell r="AO81">
            <v>0</v>
          </cell>
          <cell r="BA81" t="str">
            <v>KR</v>
          </cell>
          <cell r="BB81" t="str">
            <v>20180731V313858</v>
          </cell>
          <cell r="BC81" t="str">
            <v>VMATLACK</v>
          </cell>
          <cell r="BE81" t="str">
            <v>UNB</v>
          </cell>
          <cell r="BF81">
            <v>20180731</v>
          </cell>
          <cell r="BG81" t="str">
            <v>S</v>
          </cell>
          <cell r="BH81">
            <v>313858</v>
          </cell>
          <cell r="BI81" t="str">
            <v>FMR LLC</v>
          </cell>
          <cell r="BR81">
            <v>0</v>
          </cell>
          <cell r="CI81">
            <v>1900064093</v>
          </cell>
          <cell r="CJ81">
            <v>2007</v>
          </cell>
          <cell r="CO81" t="str">
            <v>KZ</v>
          </cell>
          <cell r="CP81">
            <v>1500003125</v>
          </cell>
          <cell r="CQ81">
            <v>43312</v>
          </cell>
        </row>
        <row r="82">
          <cell r="A82">
            <v>1500003129</v>
          </cell>
          <cell r="B82">
            <v>2007</v>
          </cell>
          <cell r="C82">
            <v>1900064113</v>
          </cell>
          <cell r="D82">
            <v>2018</v>
          </cell>
          <cell r="E82">
            <v>8</v>
          </cell>
          <cell r="F82">
            <v>43315</v>
          </cell>
          <cell r="G82">
            <v>43315</v>
          </cell>
          <cell r="I82">
            <v>0</v>
          </cell>
          <cell r="J82">
            <v>2</v>
          </cell>
          <cell r="K82">
            <v>234000</v>
          </cell>
          <cell r="L82" t="str">
            <v>401K Contributions</v>
          </cell>
          <cell r="N82" t="str">
            <v>S</v>
          </cell>
          <cell r="O82">
            <v>34980.85</v>
          </cell>
          <cell r="P82">
            <v>34980.85</v>
          </cell>
          <cell r="Q82">
            <v>0</v>
          </cell>
          <cell r="R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J82">
            <v>2001</v>
          </cell>
          <cell r="AO82">
            <v>0</v>
          </cell>
          <cell r="BA82" t="str">
            <v>KR</v>
          </cell>
          <cell r="BB82" t="str">
            <v>20180803V313858C</v>
          </cell>
          <cell r="BC82" t="str">
            <v>AYABES</v>
          </cell>
          <cell r="BE82" t="str">
            <v>UNC</v>
          </cell>
          <cell r="BF82">
            <v>20180803</v>
          </cell>
          <cell r="BG82" t="str">
            <v>S</v>
          </cell>
          <cell r="BH82">
            <v>313858</v>
          </cell>
          <cell r="BI82" t="str">
            <v>FMR LLC</v>
          </cell>
          <cell r="BR82">
            <v>0</v>
          </cell>
          <cell r="CI82">
            <v>1900064113</v>
          </cell>
          <cell r="CJ82">
            <v>2007</v>
          </cell>
          <cell r="CO82" t="str">
            <v>KZ</v>
          </cell>
          <cell r="CP82">
            <v>1500003129</v>
          </cell>
          <cell r="CQ82">
            <v>43318</v>
          </cell>
        </row>
        <row r="83">
          <cell r="A83">
            <v>1500003130</v>
          </cell>
          <cell r="B83">
            <v>2007</v>
          </cell>
          <cell r="C83">
            <v>1900064116</v>
          </cell>
          <cell r="D83">
            <v>2018</v>
          </cell>
          <cell r="E83">
            <v>8</v>
          </cell>
          <cell r="F83">
            <v>43319</v>
          </cell>
          <cell r="G83">
            <v>43319</v>
          </cell>
          <cell r="I83">
            <v>0</v>
          </cell>
          <cell r="J83">
            <v>2</v>
          </cell>
          <cell r="K83">
            <v>234000</v>
          </cell>
          <cell r="L83" t="str">
            <v>401K Contributions</v>
          </cell>
          <cell r="N83" t="str">
            <v>S</v>
          </cell>
          <cell r="O83">
            <v>10290.17</v>
          </cell>
          <cell r="P83">
            <v>10290.17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J83">
            <v>2001</v>
          </cell>
          <cell r="AO83">
            <v>0</v>
          </cell>
          <cell r="BA83" t="str">
            <v>KR</v>
          </cell>
          <cell r="BB83" t="str">
            <v>20180807V313858A</v>
          </cell>
          <cell r="BC83" t="str">
            <v>VMATLACK</v>
          </cell>
          <cell r="BE83" t="str">
            <v>UNB-(AUG 07 2018)</v>
          </cell>
          <cell r="BF83">
            <v>20180807</v>
          </cell>
          <cell r="BG83" t="str">
            <v>S</v>
          </cell>
          <cell r="BH83">
            <v>313858</v>
          </cell>
          <cell r="BI83" t="str">
            <v>FMR LLC</v>
          </cell>
          <cell r="BR83">
            <v>0</v>
          </cell>
          <cell r="CI83">
            <v>1900064116</v>
          </cell>
          <cell r="CJ83">
            <v>2007</v>
          </cell>
          <cell r="CO83" t="str">
            <v>KZ</v>
          </cell>
          <cell r="CP83">
            <v>1500003130</v>
          </cell>
          <cell r="CQ83">
            <v>43319</v>
          </cell>
        </row>
        <row r="84">
          <cell r="A84">
            <v>1500003133</v>
          </cell>
          <cell r="B84">
            <v>2007</v>
          </cell>
          <cell r="C84">
            <v>1900064164</v>
          </cell>
          <cell r="D84">
            <v>2018</v>
          </cell>
          <cell r="E84">
            <v>8</v>
          </cell>
          <cell r="F84">
            <v>43321</v>
          </cell>
          <cell r="G84">
            <v>43321</v>
          </cell>
          <cell r="I84">
            <v>0</v>
          </cell>
          <cell r="J84">
            <v>2</v>
          </cell>
          <cell r="K84">
            <v>234000</v>
          </cell>
          <cell r="L84" t="str">
            <v>401K Contributions</v>
          </cell>
          <cell r="N84" t="str">
            <v>S</v>
          </cell>
          <cell r="O84">
            <v>35626.01</v>
          </cell>
          <cell r="P84">
            <v>86268.98</v>
          </cell>
          <cell r="Q84">
            <v>0</v>
          </cell>
          <cell r="R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J84">
            <v>2001</v>
          </cell>
          <cell r="AO84">
            <v>0</v>
          </cell>
          <cell r="BA84" t="str">
            <v>KR</v>
          </cell>
          <cell r="BB84" t="str">
            <v>20180809V313858</v>
          </cell>
          <cell r="BC84" t="str">
            <v>VMATLACK</v>
          </cell>
          <cell r="BE84" t="str">
            <v>UMY-UNC Z2K</v>
          </cell>
          <cell r="BF84">
            <v>20180809</v>
          </cell>
          <cell r="BG84" t="str">
            <v>S</v>
          </cell>
          <cell r="BH84">
            <v>313858</v>
          </cell>
          <cell r="BI84" t="str">
            <v>FMR LLC</v>
          </cell>
          <cell r="BR84">
            <v>0</v>
          </cell>
          <cell r="CI84">
            <v>1900064164</v>
          </cell>
          <cell r="CJ84">
            <v>2007</v>
          </cell>
          <cell r="CO84" t="str">
            <v>KZ</v>
          </cell>
          <cell r="CP84">
            <v>1500003133</v>
          </cell>
          <cell r="CQ84">
            <v>43322</v>
          </cell>
        </row>
        <row r="85">
          <cell r="A85">
            <v>1500003133</v>
          </cell>
          <cell r="B85">
            <v>2007</v>
          </cell>
          <cell r="C85">
            <v>1900064164</v>
          </cell>
          <cell r="D85">
            <v>2018</v>
          </cell>
          <cell r="E85">
            <v>8</v>
          </cell>
          <cell r="F85">
            <v>43321</v>
          </cell>
          <cell r="G85">
            <v>43321</v>
          </cell>
          <cell r="I85">
            <v>0</v>
          </cell>
          <cell r="J85">
            <v>3</v>
          </cell>
          <cell r="K85">
            <v>234000</v>
          </cell>
          <cell r="L85" t="str">
            <v>401K Contributions</v>
          </cell>
          <cell r="N85" t="str">
            <v>S</v>
          </cell>
          <cell r="O85">
            <v>42327.58</v>
          </cell>
          <cell r="P85">
            <v>86268.98</v>
          </cell>
          <cell r="Q85">
            <v>0</v>
          </cell>
          <cell r="R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J85">
            <v>2001</v>
          </cell>
          <cell r="AO85">
            <v>0</v>
          </cell>
          <cell r="BA85" t="str">
            <v>KR</v>
          </cell>
          <cell r="BB85" t="str">
            <v>20180809V313858</v>
          </cell>
          <cell r="BC85" t="str">
            <v>VMATLACK</v>
          </cell>
          <cell r="BE85" t="str">
            <v>UMY-UNC Z2K</v>
          </cell>
          <cell r="BF85">
            <v>20180809</v>
          </cell>
          <cell r="BG85" t="str">
            <v>S</v>
          </cell>
          <cell r="BH85">
            <v>313858</v>
          </cell>
          <cell r="BI85" t="str">
            <v>FMR LLC</v>
          </cell>
          <cell r="BR85">
            <v>0</v>
          </cell>
          <cell r="CI85">
            <v>1900064164</v>
          </cell>
          <cell r="CJ85">
            <v>2007</v>
          </cell>
          <cell r="CO85" t="str">
            <v>KZ</v>
          </cell>
          <cell r="CP85">
            <v>1500003133</v>
          </cell>
          <cell r="CQ85">
            <v>43322</v>
          </cell>
        </row>
        <row r="86">
          <cell r="A86">
            <v>1500003133</v>
          </cell>
          <cell r="B86">
            <v>2007</v>
          </cell>
          <cell r="C86">
            <v>1900064164</v>
          </cell>
          <cell r="D86">
            <v>2018</v>
          </cell>
          <cell r="E86">
            <v>8</v>
          </cell>
          <cell r="F86">
            <v>43321</v>
          </cell>
          <cell r="G86">
            <v>43321</v>
          </cell>
          <cell r="I86">
            <v>0</v>
          </cell>
          <cell r="J86">
            <v>4</v>
          </cell>
          <cell r="K86">
            <v>234000</v>
          </cell>
          <cell r="L86" t="str">
            <v>401K Contributions</v>
          </cell>
          <cell r="N86" t="str">
            <v>S</v>
          </cell>
          <cell r="O86">
            <v>8315.39</v>
          </cell>
          <cell r="P86">
            <v>86268.98</v>
          </cell>
          <cell r="Q86">
            <v>0</v>
          </cell>
          <cell r="R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J86">
            <v>2001</v>
          </cell>
          <cell r="AO86">
            <v>0</v>
          </cell>
          <cell r="BA86" t="str">
            <v>KR</v>
          </cell>
          <cell r="BB86" t="str">
            <v>20180809V313858</v>
          </cell>
          <cell r="BC86" t="str">
            <v>VMATLACK</v>
          </cell>
          <cell r="BE86" t="str">
            <v>UMY-UNC Z2K</v>
          </cell>
          <cell r="BF86">
            <v>20180809</v>
          </cell>
          <cell r="BG86" t="str">
            <v>S</v>
          </cell>
          <cell r="BH86">
            <v>313858</v>
          </cell>
          <cell r="BI86" t="str">
            <v>FMR LLC</v>
          </cell>
          <cell r="BR86">
            <v>0</v>
          </cell>
          <cell r="CI86">
            <v>1900064164</v>
          </cell>
          <cell r="CJ86">
            <v>2007</v>
          </cell>
          <cell r="CO86" t="str">
            <v>KZ</v>
          </cell>
          <cell r="CP86">
            <v>1500003133</v>
          </cell>
          <cell r="CQ86">
            <v>43322</v>
          </cell>
        </row>
        <row r="87">
          <cell r="A87">
            <v>1500003138</v>
          </cell>
          <cell r="B87">
            <v>2007</v>
          </cell>
          <cell r="C87">
            <v>1900064228</v>
          </cell>
          <cell r="D87">
            <v>2018</v>
          </cell>
          <cell r="E87">
            <v>8</v>
          </cell>
          <cell r="F87">
            <v>43328</v>
          </cell>
          <cell r="G87">
            <v>43328</v>
          </cell>
          <cell r="I87">
            <v>0</v>
          </cell>
          <cell r="J87">
            <v>2</v>
          </cell>
          <cell r="K87">
            <v>234000</v>
          </cell>
          <cell r="L87" t="str">
            <v>401K Contributions</v>
          </cell>
          <cell r="N87" t="str">
            <v>S</v>
          </cell>
          <cell r="O87">
            <v>35270.07</v>
          </cell>
          <cell r="P87">
            <v>35270.07</v>
          </cell>
          <cell r="Q87">
            <v>0</v>
          </cell>
          <cell r="R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J87">
            <v>2001</v>
          </cell>
          <cell r="AO87">
            <v>0</v>
          </cell>
          <cell r="BA87" t="str">
            <v>KR</v>
          </cell>
          <cell r="BB87" t="str">
            <v>20180816V313858</v>
          </cell>
          <cell r="BC87" t="str">
            <v>VMATLACK</v>
          </cell>
          <cell r="BE87" t="str">
            <v>UNC</v>
          </cell>
          <cell r="BF87">
            <v>20180816</v>
          </cell>
          <cell r="BG87" t="str">
            <v>S</v>
          </cell>
          <cell r="BH87">
            <v>313858</v>
          </cell>
          <cell r="BI87" t="str">
            <v>FMR LLC</v>
          </cell>
          <cell r="BR87">
            <v>0</v>
          </cell>
          <cell r="CI87">
            <v>1900064228</v>
          </cell>
          <cell r="CJ87">
            <v>2007</v>
          </cell>
          <cell r="CO87" t="str">
            <v>KZ</v>
          </cell>
          <cell r="CP87">
            <v>1500003138</v>
          </cell>
          <cell r="CQ87">
            <v>43329</v>
          </cell>
        </row>
        <row r="88">
          <cell r="A88">
            <v>1500003144</v>
          </cell>
          <cell r="B88">
            <v>2007</v>
          </cell>
          <cell r="C88">
            <v>1900064381</v>
          </cell>
          <cell r="D88">
            <v>2018</v>
          </cell>
          <cell r="E88">
            <v>8</v>
          </cell>
          <cell r="F88">
            <v>43333</v>
          </cell>
          <cell r="G88">
            <v>43333</v>
          </cell>
          <cell r="I88">
            <v>0</v>
          </cell>
          <cell r="J88">
            <v>2</v>
          </cell>
          <cell r="K88">
            <v>234000</v>
          </cell>
          <cell r="L88" t="str">
            <v>401K Contributions</v>
          </cell>
          <cell r="N88" t="str">
            <v>S</v>
          </cell>
          <cell r="O88">
            <v>8804.09</v>
          </cell>
          <cell r="P88">
            <v>8804.09</v>
          </cell>
          <cell r="Q88">
            <v>0</v>
          </cell>
          <cell r="R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J88">
            <v>2001</v>
          </cell>
          <cell r="AO88">
            <v>0</v>
          </cell>
          <cell r="BA88" t="str">
            <v>KR</v>
          </cell>
          <cell r="BB88" t="str">
            <v>20180822V313858B</v>
          </cell>
          <cell r="BC88" t="str">
            <v>AYABES</v>
          </cell>
          <cell r="BE88" t="str">
            <v>UNB-(AUG 22 2018)</v>
          </cell>
          <cell r="BF88">
            <v>20180821</v>
          </cell>
          <cell r="BG88" t="str">
            <v>S</v>
          </cell>
          <cell r="BH88">
            <v>313858</v>
          </cell>
          <cell r="BI88" t="str">
            <v>FMR LLC</v>
          </cell>
          <cell r="BR88">
            <v>0</v>
          </cell>
          <cell r="CI88">
            <v>1900064381</v>
          </cell>
          <cell r="CJ88">
            <v>2007</v>
          </cell>
          <cell r="CO88" t="str">
            <v>KZ</v>
          </cell>
          <cell r="CP88">
            <v>1500003144</v>
          </cell>
          <cell r="CQ88">
            <v>43333</v>
          </cell>
        </row>
        <row r="89">
          <cell r="A89">
            <v>1500003150</v>
          </cell>
          <cell r="B89">
            <v>2007</v>
          </cell>
          <cell r="C89">
            <v>1900064485</v>
          </cell>
          <cell r="D89">
            <v>2018</v>
          </cell>
          <cell r="E89">
            <v>8</v>
          </cell>
          <cell r="F89">
            <v>43335</v>
          </cell>
          <cell r="G89">
            <v>43335</v>
          </cell>
          <cell r="I89">
            <v>0</v>
          </cell>
          <cell r="J89">
            <v>2</v>
          </cell>
          <cell r="K89">
            <v>234000</v>
          </cell>
          <cell r="L89" t="str">
            <v>401K Contributions</v>
          </cell>
          <cell r="N89" t="str">
            <v>S</v>
          </cell>
          <cell r="O89">
            <v>32810.79</v>
          </cell>
          <cell r="P89">
            <v>84414.49</v>
          </cell>
          <cell r="Q89">
            <v>0</v>
          </cell>
          <cell r="R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J89">
            <v>2001</v>
          </cell>
          <cell r="AO89">
            <v>0</v>
          </cell>
          <cell r="BA89" t="str">
            <v>KR</v>
          </cell>
          <cell r="BB89" t="str">
            <v>20180823V313858</v>
          </cell>
          <cell r="BC89" t="str">
            <v>VMATLACK</v>
          </cell>
          <cell r="BE89" t="str">
            <v>UMY UNC Z2K-(AUG 24 2018)</v>
          </cell>
          <cell r="BF89">
            <v>20180823</v>
          </cell>
          <cell r="BG89" t="str">
            <v>S</v>
          </cell>
          <cell r="BH89">
            <v>313858</v>
          </cell>
          <cell r="BI89" t="str">
            <v>FMR LLC</v>
          </cell>
          <cell r="BR89">
            <v>0</v>
          </cell>
          <cell r="CI89">
            <v>1900064485</v>
          </cell>
          <cell r="CJ89">
            <v>2007</v>
          </cell>
          <cell r="CO89" t="str">
            <v>KZ</v>
          </cell>
          <cell r="CP89">
            <v>1500003150</v>
          </cell>
          <cell r="CQ89">
            <v>43335</v>
          </cell>
        </row>
        <row r="90">
          <cell r="A90">
            <v>1500003150</v>
          </cell>
          <cell r="B90">
            <v>2007</v>
          </cell>
          <cell r="C90">
            <v>1900064485</v>
          </cell>
          <cell r="D90">
            <v>2018</v>
          </cell>
          <cell r="E90">
            <v>8</v>
          </cell>
          <cell r="F90">
            <v>43335</v>
          </cell>
          <cell r="G90">
            <v>43335</v>
          </cell>
          <cell r="I90">
            <v>0</v>
          </cell>
          <cell r="J90">
            <v>3</v>
          </cell>
          <cell r="K90">
            <v>234000</v>
          </cell>
          <cell r="L90" t="str">
            <v>401K Contributions</v>
          </cell>
          <cell r="N90" t="str">
            <v>S</v>
          </cell>
          <cell r="O90">
            <v>44406.74</v>
          </cell>
          <cell r="P90">
            <v>84414.49</v>
          </cell>
          <cell r="Q90">
            <v>0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J90">
            <v>2001</v>
          </cell>
          <cell r="AO90">
            <v>0</v>
          </cell>
          <cell r="BA90" t="str">
            <v>KR</v>
          </cell>
          <cell r="BB90" t="str">
            <v>20180823V313858</v>
          </cell>
          <cell r="BC90" t="str">
            <v>VMATLACK</v>
          </cell>
          <cell r="BE90" t="str">
            <v>UMY UNC Z2K-(AUG 24 2018)</v>
          </cell>
          <cell r="BF90">
            <v>20180823</v>
          </cell>
          <cell r="BG90" t="str">
            <v>S</v>
          </cell>
          <cell r="BH90">
            <v>313858</v>
          </cell>
          <cell r="BI90" t="str">
            <v>FMR LLC</v>
          </cell>
          <cell r="BR90">
            <v>0</v>
          </cell>
          <cell r="CI90">
            <v>1900064485</v>
          </cell>
          <cell r="CJ90">
            <v>2007</v>
          </cell>
          <cell r="CO90" t="str">
            <v>KZ</v>
          </cell>
          <cell r="CP90">
            <v>1500003150</v>
          </cell>
          <cell r="CQ90">
            <v>43335</v>
          </cell>
        </row>
        <row r="91">
          <cell r="A91">
            <v>1500003150</v>
          </cell>
          <cell r="B91">
            <v>2007</v>
          </cell>
          <cell r="C91">
            <v>1900064485</v>
          </cell>
          <cell r="D91">
            <v>2018</v>
          </cell>
          <cell r="E91">
            <v>8</v>
          </cell>
          <cell r="F91">
            <v>43335</v>
          </cell>
          <cell r="G91">
            <v>43335</v>
          </cell>
          <cell r="I91">
            <v>0</v>
          </cell>
          <cell r="J91">
            <v>4</v>
          </cell>
          <cell r="K91">
            <v>234000</v>
          </cell>
          <cell r="L91" t="str">
            <v>401K Contributions</v>
          </cell>
          <cell r="N91" t="str">
            <v>S</v>
          </cell>
          <cell r="O91">
            <v>7196.96</v>
          </cell>
          <cell r="P91">
            <v>84414.49</v>
          </cell>
          <cell r="Q91">
            <v>0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J91">
            <v>2001</v>
          </cell>
          <cell r="AO91">
            <v>0</v>
          </cell>
          <cell r="BA91" t="str">
            <v>KR</v>
          </cell>
          <cell r="BB91" t="str">
            <v>20180823V313858</v>
          </cell>
          <cell r="BC91" t="str">
            <v>VMATLACK</v>
          </cell>
          <cell r="BE91" t="str">
            <v>UMY UNC Z2K-(AUG 24 2018)</v>
          </cell>
          <cell r="BF91">
            <v>20180823</v>
          </cell>
          <cell r="BG91" t="str">
            <v>S</v>
          </cell>
          <cell r="BH91">
            <v>313858</v>
          </cell>
          <cell r="BI91" t="str">
            <v>FMR LLC</v>
          </cell>
          <cell r="BR91">
            <v>0</v>
          </cell>
          <cell r="CI91">
            <v>1900064485</v>
          </cell>
          <cell r="CJ91">
            <v>2007</v>
          </cell>
          <cell r="CO91" t="str">
            <v>KZ</v>
          </cell>
          <cell r="CP91">
            <v>1500003150</v>
          </cell>
          <cell r="CQ91">
            <v>43335</v>
          </cell>
        </row>
        <row r="92">
          <cell r="A92">
            <v>1500003156</v>
          </cell>
          <cell r="B92">
            <v>2007</v>
          </cell>
          <cell r="C92">
            <v>1900064569</v>
          </cell>
          <cell r="D92">
            <v>2018</v>
          </cell>
          <cell r="E92">
            <v>8</v>
          </cell>
          <cell r="F92">
            <v>43342</v>
          </cell>
          <cell r="G92">
            <v>43342</v>
          </cell>
          <cell r="I92">
            <v>0</v>
          </cell>
          <cell r="J92">
            <v>2</v>
          </cell>
          <cell r="K92">
            <v>234000</v>
          </cell>
          <cell r="L92" t="str">
            <v>401K Contributions</v>
          </cell>
          <cell r="N92" t="str">
            <v>S</v>
          </cell>
          <cell r="O92">
            <v>31756.7</v>
          </cell>
          <cell r="P92">
            <v>31756.7</v>
          </cell>
          <cell r="Q92">
            <v>0</v>
          </cell>
          <cell r="R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J92">
            <v>2001</v>
          </cell>
          <cell r="AO92">
            <v>0</v>
          </cell>
          <cell r="BA92" t="str">
            <v>KR</v>
          </cell>
          <cell r="BB92" t="str">
            <v>20180830V313858J</v>
          </cell>
          <cell r="BC92" t="str">
            <v>VMATLACK</v>
          </cell>
          <cell r="BE92" t="str">
            <v>UNC-(AUG 31 2018)</v>
          </cell>
          <cell r="BF92">
            <v>20180830</v>
          </cell>
          <cell r="BG92" t="str">
            <v>S</v>
          </cell>
          <cell r="BH92">
            <v>313858</v>
          </cell>
          <cell r="BI92" t="str">
            <v>FMR LLC</v>
          </cell>
          <cell r="BR92">
            <v>0</v>
          </cell>
          <cell r="CI92">
            <v>1900064569</v>
          </cell>
          <cell r="CJ92">
            <v>2007</v>
          </cell>
          <cell r="CO92" t="str">
            <v>KZ</v>
          </cell>
          <cell r="CP92">
            <v>1500003156</v>
          </cell>
          <cell r="CQ92">
            <v>43343</v>
          </cell>
        </row>
        <row r="93">
          <cell r="A93">
            <v>1500003164</v>
          </cell>
          <cell r="B93">
            <v>2007</v>
          </cell>
          <cell r="C93">
            <v>1900064659</v>
          </cell>
          <cell r="D93">
            <v>2018</v>
          </cell>
          <cell r="E93">
            <v>9</v>
          </cell>
          <cell r="F93">
            <v>43349</v>
          </cell>
          <cell r="G93">
            <v>43349</v>
          </cell>
          <cell r="I93">
            <v>0</v>
          </cell>
          <cell r="J93">
            <v>2</v>
          </cell>
          <cell r="K93">
            <v>234000</v>
          </cell>
          <cell r="L93" t="str">
            <v>401K Contributions</v>
          </cell>
          <cell r="N93" t="str">
            <v>S</v>
          </cell>
          <cell r="O93">
            <v>45016.74</v>
          </cell>
          <cell r="P93">
            <v>106981.2</v>
          </cell>
          <cell r="Q93">
            <v>0</v>
          </cell>
          <cell r="R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J93">
            <v>2001</v>
          </cell>
          <cell r="AO93">
            <v>0</v>
          </cell>
          <cell r="BA93" t="str">
            <v>KR</v>
          </cell>
          <cell r="BB93" t="str">
            <v>20180906V313858A</v>
          </cell>
          <cell r="BC93" t="str">
            <v>VMATLACK</v>
          </cell>
          <cell r="BE93" t="str">
            <v>UMY-UNB-UNC-Z2K-(SEP 07 2018)</v>
          </cell>
          <cell r="BF93">
            <v>20180906</v>
          </cell>
          <cell r="BG93" t="str">
            <v>S</v>
          </cell>
          <cell r="BH93">
            <v>313858</v>
          </cell>
          <cell r="BI93" t="str">
            <v>FMR LLC</v>
          </cell>
          <cell r="BR93">
            <v>0</v>
          </cell>
          <cell r="CI93">
            <v>1900064659</v>
          </cell>
          <cell r="CJ93">
            <v>2007</v>
          </cell>
          <cell r="CO93" t="str">
            <v>KZ</v>
          </cell>
          <cell r="CP93">
            <v>1500003164</v>
          </cell>
          <cell r="CQ93">
            <v>43350</v>
          </cell>
        </row>
        <row r="94">
          <cell r="A94">
            <v>1500003164</v>
          </cell>
          <cell r="B94">
            <v>2007</v>
          </cell>
          <cell r="C94">
            <v>1900064659</v>
          </cell>
          <cell r="D94">
            <v>2018</v>
          </cell>
          <cell r="E94">
            <v>9</v>
          </cell>
          <cell r="F94">
            <v>43349</v>
          </cell>
          <cell r="G94">
            <v>43349</v>
          </cell>
          <cell r="I94">
            <v>0</v>
          </cell>
          <cell r="J94">
            <v>3</v>
          </cell>
          <cell r="K94">
            <v>234000</v>
          </cell>
          <cell r="L94" t="str">
            <v>401K Contributions</v>
          </cell>
          <cell r="N94" t="str">
            <v>S</v>
          </cell>
          <cell r="O94">
            <v>11406.48</v>
          </cell>
          <cell r="P94">
            <v>106981.2</v>
          </cell>
          <cell r="Q94">
            <v>0</v>
          </cell>
          <cell r="R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J94">
            <v>2001</v>
          </cell>
          <cell r="AO94">
            <v>0</v>
          </cell>
          <cell r="BA94" t="str">
            <v>KR</v>
          </cell>
          <cell r="BB94" t="str">
            <v>20180906V313858A</v>
          </cell>
          <cell r="BC94" t="str">
            <v>VMATLACK</v>
          </cell>
          <cell r="BE94" t="str">
            <v>UMY-UNB-UNC-Z2K-(SEP 07 2018)</v>
          </cell>
          <cell r="BF94">
            <v>20180906</v>
          </cell>
          <cell r="BG94" t="str">
            <v>S</v>
          </cell>
          <cell r="BH94">
            <v>313858</v>
          </cell>
          <cell r="BI94" t="str">
            <v>FMR LLC</v>
          </cell>
          <cell r="BR94">
            <v>0</v>
          </cell>
          <cell r="CI94">
            <v>1900064659</v>
          </cell>
          <cell r="CJ94">
            <v>2007</v>
          </cell>
          <cell r="CO94" t="str">
            <v>KZ</v>
          </cell>
          <cell r="CP94">
            <v>1500003164</v>
          </cell>
          <cell r="CQ94">
            <v>43350</v>
          </cell>
        </row>
        <row r="95">
          <cell r="A95">
            <v>1500003164</v>
          </cell>
          <cell r="B95">
            <v>2007</v>
          </cell>
          <cell r="C95">
            <v>1900064659</v>
          </cell>
          <cell r="D95">
            <v>2018</v>
          </cell>
          <cell r="E95">
            <v>9</v>
          </cell>
          <cell r="F95">
            <v>43349</v>
          </cell>
          <cell r="G95">
            <v>43349</v>
          </cell>
          <cell r="I95">
            <v>0</v>
          </cell>
          <cell r="J95">
            <v>4</v>
          </cell>
          <cell r="K95">
            <v>234000</v>
          </cell>
          <cell r="L95" t="str">
            <v>401K Contributions</v>
          </cell>
          <cell r="N95" t="str">
            <v>S</v>
          </cell>
          <cell r="O95">
            <v>42776.26</v>
          </cell>
          <cell r="P95">
            <v>106981.2</v>
          </cell>
          <cell r="Q95">
            <v>0</v>
          </cell>
          <cell r="R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J95">
            <v>2001</v>
          </cell>
          <cell r="AO95">
            <v>0</v>
          </cell>
          <cell r="BA95" t="str">
            <v>KR</v>
          </cell>
          <cell r="BB95" t="str">
            <v>20180906V313858A</v>
          </cell>
          <cell r="BC95" t="str">
            <v>VMATLACK</v>
          </cell>
          <cell r="BE95" t="str">
            <v>UMY-UNB-UNC-Z2K-(SEP 07 2018)</v>
          </cell>
          <cell r="BF95">
            <v>20180906</v>
          </cell>
          <cell r="BG95" t="str">
            <v>S</v>
          </cell>
          <cell r="BH95">
            <v>313858</v>
          </cell>
          <cell r="BI95" t="str">
            <v>FMR LLC</v>
          </cell>
          <cell r="BR95">
            <v>0</v>
          </cell>
          <cell r="CI95">
            <v>1900064659</v>
          </cell>
          <cell r="CJ95">
            <v>2007</v>
          </cell>
          <cell r="CO95" t="str">
            <v>KZ</v>
          </cell>
          <cell r="CP95">
            <v>1500003164</v>
          </cell>
          <cell r="CQ95">
            <v>43350</v>
          </cell>
        </row>
        <row r="96">
          <cell r="A96">
            <v>1500003164</v>
          </cell>
          <cell r="B96">
            <v>2007</v>
          </cell>
          <cell r="C96">
            <v>1900064659</v>
          </cell>
          <cell r="D96">
            <v>2018</v>
          </cell>
          <cell r="E96">
            <v>9</v>
          </cell>
          <cell r="F96">
            <v>43349</v>
          </cell>
          <cell r="G96">
            <v>43349</v>
          </cell>
          <cell r="I96">
            <v>0</v>
          </cell>
          <cell r="J96">
            <v>5</v>
          </cell>
          <cell r="K96">
            <v>234000</v>
          </cell>
          <cell r="L96" t="str">
            <v>401K Contributions</v>
          </cell>
          <cell r="N96" t="str">
            <v>S</v>
          </cell>
          <cell r="O96">
            <v>7781.72</v>
          </cell>
          <cell r="P96">
            <v>106981.2</v>
          </cell>
          <cell r="Q96">
            <v>0</v>
          </cell>
          <cell r="R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J96">
            <v>2001</v>
          </cell>
          <cell r="AO96">
            <v>0</v>
          </cell>
          <cell r="BA96" t="str">
            <v>KR</v>
          </cell>
          <cell r="BB96" t="str">
            <v>20180906V313858A</v>
          </cell>
          <cell r="BC96" t="str">
            <v>VMATLACK</v>
          </cell>
          <cell r="BE96" t="str">
            <v>UMY-UNB-UNC-Z2K-(SEP 07 2018)</v>
          </cell>
          <cell r="BF96">
            <v>20180906</v>
          </cell>
          <cell r="BG96" t="str">
            <v>S</v>
          </cell>
          <cell r="BH96">
            <v>313858</v>
          </cell>
          <cell r="BI96" t="str">
            <v>FMR LLC</v>
          </cell>
          <cell r="BR96">
            <v>0</v>
          </cell>
          <cell r="CI96">
            <v>1900064659</v>
          </cell>
          <cell r="CJ96">
            <v>2007</v>
          </cell>
          <cell r="CO96" t="str">
            <v>KZ</v>
          </cell>
          <cell r="CP96">
            <v>1500003164</v>
          </cell>
          <cell r="CQ96">
            <v>43350</v>
          </cell>
        </row>
        <row r="97">
          <cell r="A97">
            <v>1500003173</v>
          </cell>
          <cell r="B97">
            <v>2007</v>
          </cell>
          <cell r="C97">
            <v>1900064723</v>
          </cell>
          <cell r="D97">
            <v>2018</v>
          </cell>
          <cell r="E97">
            <v>9</v>
          </cell>
          <cell r="F97">
            <v>43356</v>
          </cell>
          <cell r="G97">
            <v>43356</v>
          </cell>
          <cell r="I97">
            <v>0</v>
          </cell>
          <cell r="J97">
            <v>2</v>
          </cell>
          <cell r="K97">
            <v>234000</v>
          </cell>
          <cell r="L97" t="str">
            <v>401K Contributions</v>
          </cell>
          <cell r="N97" t="str">
            <v>S</v>
          </cell>
          <cell r="O97">
            <v>35356.69</v>
          </cell>
          <cell r="P97">
            <v>35356.69</v>
          </cell>
          <cell r="Q97">
            <v>0</v>
          </cell>
          <cell r="R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J97">
            <v>2001</v>
          </cell>
          <cell r="AO97">
            <v>0</v>
          </cell>
          <cell r="BA97" t="str">
            <v>KR</v>
          </cell>
          <cell r="BB97" t="str">
            <v>20180913V313858B</v>
          </cell>
          <cell r="BC97" t="str">
            <v>VMATLACK</v>
          </cell>
          <cell r="BE97" t="str">
            <v>UNC-(SEPT 14 2018)</v>
          </cell>
          <cell r="BF97">
            <v>20180913</v>
          </cell>
          <cell r="BG97" t="str">
            <v>S</v>
          </cell>
          <cell r="BH97">
            <v>313858</v>
          </cell>
          <cell r="BI97" t="str">
            <v>FMR LLC</v>
          </cell>
          <cell r="BR97">
            <v>0</v>
          </cell>
          <cell r="CI97">
            <v>1900064723</v>
          </cell>
          <cell r="CJ97">
            <v>2007</v>
          </cell>
          <cell r="CO97" t="str">
            <v>KZ</v>
          </cell>
          <cell r="CP97">
            <v>1500003173</v>
          </cell>
          <cell r="CQ97">
            <v>43357</v>
          </cell>
        </row>
        <row r="98">
          <cell r="A98">
            <v>1500003176</v>
          </cell>
          <cell r="B98">
            <v>2007</v>
          </cell>
          <cell r="C98">
            <v>1900064826</v>
          </cell>
          <cell r="D98">
            <v>2018</v>
          </cell>
          <cell r="E98">
            <v>9</v>
          </cell>
          <cell r="F98">
            <v>43363</v>
          </cell>
          <cell r="G98">
            <v>43363</v>
          </cell>
          <cell r="I98">
            <v>0</v>
          </cell>
          <cell r="J98">
            <v>2</v>
          </cell>
          <cell r="K98">
            <v>234000</v>
          </cell>
          <cell r="L98" t="str">
            <v>401K Contributions</v>
          </cell>
          <cell r="N98" t="str">
            <v>S</v>
          </cell>
          <cell r="O98">
            <v>37074.33</v>
          </cell>
          <cell r="P98">
            <v>97930.76</v>
          </cell>
          <cell r="Q98">
            <v>0</v>
          </cell>
          <cell r="R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J98">
            <v>2001</v>
          </cell>
          <cell r="AO98">
            <v>0</v>
          </cell>
          <cell r="BA98" t="str">
            <v>KR</v>
          </cell>
          <cell r="BB98" t="str">
            <v>20180920V313858</v>
          </cell>
          <cell r="BC98" t="str">
            <v>VMATLACK</v>
          </cell>
          <cell r="BE98" t="str">
            <v>UNC</v>
          </cell>
          <cell r="BF98">
            <v>20180920</v>
          </cell>
          <cell r="BG98" t="str">
            <v>S</v>
          </cell>
          <cell r="BH98">
            <v>313858</v>
          </cell>
          <cell r="BI98" t="str">
            <v>FMR LLC</v>
          </cell>
          <cell r="BR98">
            <v>0</v>
          </cell>
          <cell r="CI98">
            <v>1900064826</v>
          </cell>
          <cell r="CJ98">
            <v>2007</v>
          </cell>
          <cell r="CO98" t="str">
            <v>KZ</v>
          </cell>
          <cell r="CP98">
            <v>1500003176</v>
          </cell>
          <cell r="CQ98">
            <v>43363</v>
          </cell>
        </row>
        <row r="99">
          <cell r="A99">
            <v>1500003176</v>
          </cell>
          <cell r="B99">
            <v>2007</v>
          </cell>
          <cell r="C99">
            <v>1900064826</v>
          </cell>
          <cell r="D99">
            <v>2018</v>
          </cell>
          <cell r="E99">
            <v>9</v>
          </cell>
          <cell r="F99">
            <v>43363</v>
          </cell>
          <cell r="G99">
            <v>43363</v>
          </cell>
          <cell r="I99">
            <v>0</v>
          </cell>
          <cell r="J99">
            <v>3</v>
          </cell>
          <cell r="K99">
            <v>234000</v>
          </cell>
          <cell r="L99" t="str">
            <v>401K Contributions</v>
          </cell>
          <cell r="N99" t="str">
            <v>S</v>
          </cell>
          <cell r="O99">
            <v>10435.92</v>
          </cell>
          <cell r="P99">
            <v>97930.76</v>
          </cell>
          <cell r="Q99">
            <v>0</v>
          </cell>
          <cell r="R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J99">
            <v>2001</v>
          </cell>
          <cell r="AO99">
            <v>0</v>
          </cell>
          <cell r="BA99" t="str">
            <v>KR</v>
          </cell>
          <cell r="BB99" t="str">
            <v>20180920V313858</v>
          </cell>
          <cell r="BC99" t="str">
            <v>VMATLACK</v>
          </cell>
          <cell r="BE99" t="str">
            <v>UNB</v>
          </cell>
          <cell r="BF99">
            <v>20180920</v>
          </cell>
          <cell r="BG99" t="str">
            <v>S</v>
          </cell>
          <cell r="BH99">
            <v>313858</v>
          </cell>
          <cell r="BI99" t="str">
            <v>FMR LLC</v>
          </cell>
          <cell r="BR99">
            <v>0</v>
          </cell>
          <cell r="CI99">
            <v>1900064826</v>
          </cell>
          <cell r="CJ99">
            <v>2007</v>
          </cell>
          <cell r="CO99" t="str">
            <v>KZ</v>
          </cell>
          <cell r="CP99">
            <v>1500003176</v>
          </cell>
          <cell r="CQ99">
            <v>43363</v>
          </cell>
        </row>
        <row r="100">
          <cell r="A100">
            <v>1500003176</v>
          </cell>
          <cell r="B100">
            <v>2007</v>
          </cell>
          <cell r="C100">
            <v>1900064826</v>
          </cell>
          <cell r="D100">
            <v>2018</v>
          </cell>
          <cell r="E100">
            <v>9</v>
          </cell>
          <cell r="F100">
            <v>43363</v>
          </cell>
          <cell r="G100">
            <v>43363</v>
          </cell>
          <cell r="I100">
            <v>0</v>
          </cell>
          <cell r="J100">
            <v>4</v>
          </cell>
          <cell r="K100">
            <v>234000</v>
          </cell>
          <cell r="L100" t="str">
            <v>401K Contributions</v>
          </cell>
          <cell r="N100" t="str">
            <v>S</v>
          </cell>
          <cell r="O100">
            <v>42992.5</v>
          </cell>
          <cell r="P100">
            <v>97930.76</v>
          </cell>
          <cell r="Q100">
            <v>0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J100">
            <v>2001</v>
          </cell>
          <cell r="AO100">
            <v>0</v>
          </cell>
          <cell r="BA100" t="str">
            <v>KR</v>
          </cell>
          <cell r="BB100" t="str">
            <v>20180920V313858</v>
          </cell>
          <cell r="BC100" t="str">
            <v>VMATLACK</v>
          </cell>
          <cell r="BE100" t="str">
            <v>UMY</v>
          </cell>
          <cell r="BF100">
            <v>20180920</v>
          </cell>
          <cell r="BG100" t="str">
            <v>S</v>
          </cell>
          <cell r="BH100">
            <v>313858</v>
          </cell>
          <cell r="BI100" t="str">
            <v>FMR LLC</v>
          </cell>
          <cell r="BR100">
            <v>0</v>
          </cell>
          <cell r="CI100">
            <v>1900064826</v>
          </cell>
          <cell r="CJ100">
            <v>2007</v>
          </cell>
          <cell r="CO100" t="str">
            <v>KZ</v>
          </cell>
          <cell r="CP100">
            <v>1500003176</v>
          </cell>
          <cell r="CQ100">
            <v>43363</v>
          </cell>
        </row>
        <row r="101">
          <cell r="A101">
            <v>1500003176</v>
          </cell>
          <cell r="B101">
            <v>2007</v>
          </cell>
          <cell r="C101">
            <v>1900064826</v>
          </cell>
          <cell r="D101">
            <v>2018</v>
          </cell>
          <cell r="E101">
            <v>9</v>
          </cell>
          <cell r="F101">
            <v>43363</v>
          </cell>
          <cell r="G101">
            <v>43363</v>
          </cell>
          <cell r="I101">
            <v>0</v>
          </cell>
          <cell r="J101">
            <v>5</v>
          </cell>
          <cell r="K101">
            <v>234000</v>
          </cell>
          <cell r="L101" t="str">
            <v>401K Contributions</v>
          </cell>
          <cell r="N101" t="str">
            <v>S</v>
          </cell>
          <cell r="O101">
            <v>7428.01</v>
          </cell>
          <cell r="P101">
            <v>97930.76</v>
          </cell>
          <cell r="Q101">
            <v>0</v>
          </cell>
          <cell r="R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J101">
            <v>2001</v>
          </cell>
          <cell r="AO101">
            <v>0</v>
          </cell>
          <cell r="BA101" t="str">
            <v>KR</v>
          </cell>
          <cell r="BB101" t="str">
            <v>20180920V313858</v>
          </cell>
          <cell r="BC101" t="str">
            <v>VMATLACK</v>
          </cell>
          <cell r="BE101" t="str">
            <v>Z2K</v>
          </cell>
          <cell r="BF101">
            <v>20180920</v>
          </cell>
          <cell r="BG101" t="str">
            <v>S</v>
          </cell>
          <cell r="BH101">
            <v>313858</v>
          </cell>
          <cell r="BI101" t="str">
            <v>FMR LLC</v>
          </cell>
          <cell r="BR101">
            <v>0</v>
          </cell>
          <cell r="CI101">
            <v>1900064826</v>
          </cell>
          <cell r="CJ101">
            <v>2007</v>
          </cell>
          <cell r="CO101" t="str">
            <v>KZ</v>
          </cell>
          <cell r="CP101">
            <v>1500003176</v>
          </cell>
          <cell r="CQ101">
            <v>43363</v>
          </cell>
        </row>
        <row r="102">
          <cell r="A102">
            <v>1500003189</v>
          </cell>
          <cell r="B102">
            <v>2007</v>
          </cell>
          <cell r="C102">
            <v>1900064923</v>
          </cell>
          <cell r="D102">
            <v>2018</v>
          </cell>
          <cell r="E102">
            <v>9</v>
          </cell>
          <cell r="F102">
            <v>43370</v>
          </cell>
          <cell r="G102">
            <v>43370</v>
          </cell>
          <cell r="I102">
            <v>0</v>
          </cell>
          <cell r="J102">
            <v>2</v>
          </cell>
          <cell r="K102">
            <v>234000</v>
          </cell>
          <cell r="L102" t="str">
            <v>401K Contributions</v>
          </cell>
          <cell r="N102" t="str">
            <v>S</v>
          </cell>
          <cell r="O102">
            <v>38108.1</v>
          </cell>
          <cell r="P102">
            <v>38108.1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J102">
            <v>2001</v>
          </cell>
          <cell r="AO102">
            <v>0</v>
          </cell>
          <cell r="BA102" t="str">
            <v>KR</v>
          </cell>
          <cell r="BB102" t="str">
            <v>20180927V313858</v>
          </cell>
          <cell r="BC102" t="str">
            <v>VMATLACK</v>
          </cell>
          <cell r="BE102" t="str">
            <v>UNC</v>
          </cell>
          <cell r="BF102">
            <v>20180927</v>
          </cell>
          <cell r="BG102" t="str">
            <v>S</v>
          </cell>
          <cell r="BH102">
            <v>313858</v>
          </cell>
          <cell r="BI102" t="str">
            <v>FMR LLC</v>
          </cell>
          <cell r="BR102">
            <v>0</v>
          </cell>
          <cell r="CI102">
            <v>1900064923</v>
          </cell>
          <cell r="CJ102">
            <v>2007</v>
          </cell>
          <cell r="CO102" t="str">
            <v>KZ</v>
          </cell>
          <cell r="CP102">
            <v>1500003189</v>
          </cell>
          <cell r="CQ102">
            <v>43370</v>
          </cell>
        </row>
        <row r="103">
          <cell r="A103">
            <v>1500003193</v>
          </cell>
          <cell r="B103">
            <v>2007</v>
          </cell>
          <cell r="C103">
            <v>1900064993</v>
          </cell>
          <cell r="D103">
            <v>2018</v>
          </cell>
          <cell r="E103">
            <v>10</v>
          </cell>
          <cell r="F103">
            <v>43377</v>
          </cell>
          <cell r="G103">
            <v>43377</v>
          </cell>
          <cell r="I103">
            <v>0</v>
          </cell>
          <cell r="J103">
            <v>2</v>
          </cell>
          <cell r="K103">
            <v>234000</v>
          </cell>
          <cell r="L103" t="str">
            <v>401K Contributions</v>
          </cell>
          <cell r="N103" t="str">
            <v>S</v>
          </cell>
          <cell r="O103">
            <v>31899.279999999999</v>
          </cell>
          <cell r="P103">
            <v>88721.09</v>
          </cell>
          <cell r="Q103">
            <v>0</v>
          </cell>
          <cell r="R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J103">
            <v>2001</v>
          </cell>
          <cell r="AO103">
            <v>0</v>
          </cell>
          <cell r="BA103" t="str">
            <v>KR</v>
          </cell>
          <cell r="BB103" t="str">
            <v>20181004V313858</v>
          </cell>
          <cell r="BC103" t="str">
            <v>VMATLACK</v>
          </cell>
          <cell r="BE103" t="str">
            <v>UNC</v>
          </cell>
          <cell r="BF103">
            <v>20181004</v>
          </cell>
          <cell r="BG103" t="str">
            <v>S</v>
          </cell>
          <cell r="BH103">
            <v>313858</v>
          </cell>
          <cell r="BI103" t="str">
            <v>FMR LLC</v>
          </cell>
          <cell r="BR103">
            <v>0</v>
          </cell>
          <cell r="CI103">
            <v>1900064993</v>
          </cell>
          <cell r="CJ103">
            <v>2007</v>
          </cell>
          <cell r="CO103" t="str">
            <v>KZ</v>
          </cell>
          <cell r="CP103">
            <v>1500003193</v>
          </cell>
          <cell r="CQ103">
            <v>43378</v>
          </cell>
        </row>
        <row r="104">
          <cell r="A104">
            <v>1500003193</v>
          </cell>
          <cell r="B104">
            <v>2007</v>
          </cell>
          <cell r="C104">
            <v>1900064993</v>
          </cell>
          <cell r="D104">
            <v>2018</v>
          </cell>
          <cell r="E104">
            <v>10</v>
          </cell>
          <cell r="F104">
            <v>43377</v>
          </cell>
          <cell r="G104">
            <v>43377</v>
          </cell>
          <cell r="I104">
            <v>0</v>
          </cell>
          <cell r="J104">
            <v>3</v>
          </cell>
          <cell r="K104">
            <v>234000</v>
          </cell>
          <cell r="L104" t="str">
            <v>401K Contributions</v>
          </cell>
          <cell r="N104" t="str">
            <v>S</v>
          </cell>
          <cell r="O104">
            <v>7156.79</v>
          </cell>
          <cell r="P104">
            <v>88721.09</v>
          </cell>
          <cell r="Q104">
            <v>0</v>
          </cell>
          <cell r="R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J104">
            <v>2001</v>
          </cell>
          <cell r="AO104">
            <v>0</v>
          </cell>
          <cell r="BA104" t="str">
            <v>KR</v>
          </cell>
          <cell r="BB104" t="str">
            <v>20181004V313858</v>
          </cell>
          <cell r="BC104" t="str">
            <v>VMATLACK</v>
          </cell>
          <cell r="BE104" t="str">
            <v>UNB</v>
          </cell>
          <cell r="BF104">
            <v>20181004</v>
          </cell>
          <cell r="BG104" t="str">
            <v>S</v>
          </cell>
          <cell r="BH104">
            <v>313858</v>
          </cell>
          <cell r="BI104" t="str">
            <v>FMR LLC</v>
          </cell>
          <cell r="BR104">
            <v>0</v>
          </cell>
          <cell r="CI104">
            <v>1900064993</v>
          </cell>
          <cell r="CJ104">
            <v>2007</v>
          </cell>
          <cell r="CO104" t="str">
            <v>KZ</v>
          </cell>
          <cell r="CP104">
            <v>1500003193</v>
          </cell>
          <cell r="CQ104">
            <v>43378</v>
          </cell>
        </row>
        <row r="105">
          <cell r="A105">
            <v>1500003193</v>
          </cell>
          <cell r="B105">
            <v>2007</v>
          </cell>
          <cell r="C105">
            <v>1900064993</v>
          </cell>
          <cell r="D105">
            <v>2018</v>
          </cell>
          <cell r="E105">
            <v>10</v>
          </cell>
          <cell r="F105">
            <v>43377</v>
          </cell>
          <cell r="G105">
            <v>43377</v>
          </cell>
          <cell r="I105">
            <v>0</v>
          </cell>
          <cell r="J105">
            <v>4</v>
          </cell>
          <cell r="K105">
            <v>234000</v>
          </cell>
          <cell r="L105" t="str">
            <v>401K Contributions</v>
          </cell>
          <cell r="N105" t="str">
            <v>S</v>
          </cell>
          <cell r="O105">
            <v>42017.82</v>
          </cell>
          <cell r="P105">
            <v>88721.09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J105">
            <v>2001</v>
          </cell>
          <cell r="AO105">
            <v>0</v>
          </cell>
          <cell r="BA105" t="str">
            <v>KR</v>
          </cell>
          <cell r="BB105" t="str">
            <v>20181004V313858</v>
          </cell>
          <cell r="BC105" t="str">
            <v>VMATLACK</v>
          </cell>
          <cell r="BE105" t="str">
            <v>UMY</v>
          </cell>
          <cell r="BF105">
            <v>20181004</v>
          </cell>
          <cell r="BG105" t="str">
            <v>S</v>
          </cell>
          <cell r="BH105">
            <v>313858</v>
          </cell>
          <cell r="BI105" t="str">
            <v>FMR LLC</v>
          </cell>
          <cell r="BR105">
            <v>0</v>
          </cell>
          <cell r="CI105">
            <v>1900064993</v>
          </cell>
          <cell r="CJ105">
            <v>2007</v>
          </cell>
          <cell r="CO105" t="str">
            <v>KZ</v>
          </cell>
          <cell r="CP105">
            <v>1500003193</v>
          </cell>
          <cell r="CQ105">
            <v>43378</v>
          </cell>
        </row>
        <row r="106">
          <cell r="A106">
            <v>1500003193</v>
          </cell>
          <cell r="B106">
            <v>2007</v>
          </cell>
          <cell r="C106">
            <v>1900064993</v>
          </cell>
          <cell r="D106">
            <v>2018</v>
          </cell>
          <cell r="E106">
            <v>10</v>
          </cell>
          <cell r="F106">
            <v>43377</v>
          </cell>
          <cell r="G106">
            <v>43377</v>
          </cell>
          <cell r="I106">
            <v>0</v>
          </cell>
          <cell r="J106">
            <v>5</v>
          </cell>
          <cell r="K106">
            <v>234000</v>
          </cell>
          <cell r="L106" t="str">
            <v>401K Contributions</v>
          </cell>
          <cell r="N106" t="str">
            <v>S</v>
          </cell>
          <cell r="O106">
            <v>7647.2</v>
          </cell>
          <cell r="P106">
            <v>88721.09</v>
          </cell>
          <cell r="Q106">
            <v>0</v>
          </cell>
          <cell r="R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J106">
            <v>2001</v>
          </cell>
          <cell r="AO106">
            <v>0</v>
          </cell>
          <cell r="BA106" t="str">
            <v>KR</v>
          </cell>
          <cell r="BB106" t="str">
            <v>20181004V313858</v>
          </cell>
          <cell r="BC106" t="str">
            <v>VMATLACK</v>
          </cell>
          <cell r="BE106" t="str">
            <v>Z2K</v>
          </cell>
          <cell r="BF106">
            <v>20181004</v>
          </cell>
          <cell r="BG106" t="str">
            <v>S</v>
          </cell>
          <cell r="BH106">
            <v>313858</v>
          </cell>
          <cell r="BI106" t="str">
            <v>FMR LLC</v>
          </cell>
          <cell r="BR106">
            <v>0</v>
          </cell>
          <cell r="CI106">
            <v>1900064993</v>
          </cell>
          <cell r="CJ106">
            <v>2007</v>
          </cell>
          <cell r="CO106" t="str">
            <v>KZ</v>
          </cell>
          <cell r="CP106">
            <v>1500003193</v>
          </cell>
          <cell r="CQ106">
            <v>43378</v>
          </cell>
        </row>
        <row r="107">
          <cell r="A107">
            <v>1500003203</v>
          </cell>
          <cell r="B107">
            <v>2007</v>
          </cell>
          <cell r="C107">
            <v>1900065184</v>
          </cell>
          <cell r="D107">
            <v>2018</v>
          </cell>
          <cell r="E107">
            <v>10</v>
          </cell>
          <cell r="F107">
            <v>43384</v>
          </cell>
          <cell r="G107">
            <v>43384</v>
          </cell>
          <cell r="I107">
            <v>0</v>
          </cell>
          <cell r="J107">
            <v>2</v>
          </cell>
          <cell r="K107">
            <v>234000</v>
          </cell>
          <cell r="L107" t="str">
            <v>401K Contributions</v>
          </cell>
          <cell r="N107" t="str">
            <v>S</v>
          </cell>
          <cell r="O107">
            <v>30856.15</v>
          </cell>
          <cell r="P107">
            <v>30856.15</v>
          </cell>
          <cell r="Q107">
            <v>0</v>
          </cell>
          <cell r="R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J107">
            <v>2001</v>
          </cell>
          <cell r="AO107">
            <v>0</v>
          </cell>
          <cell r="BA107" t="str">
            <v>KR</v>
          </cell>
          <cell r="BB107" t="str">
            <v>20181011V313858B</v>
          </cell>
          <cell r="BC107" t="str">
            <v>VMATLACK</v>
          </cell>
          <cell r="BE107" t="str">
            <v>UNC-(OCT 12 2018)</v>
          </cell>
          <cell r="BF107">
            <v>20181011</v>
          </cell>
          <cell r="BG107" t="str">
            <v>S</v>
          </cell>
          <cell r="BH107">
            <v>313858</v>
          </cell>
          <cell r="BI107" t="str">
            <v>FMR LLC</v>
          </cell>
          <cell r="BR107">
            <v>0</v>
          </cell>
          <cell r="CI107">
            <v>1900065184</v>
          </cell>
          <cell r="CJ107">
            <v>2007</v>
          </cell>
          <cell r="CO107" t="str">
            <v>KZ</v>
          </cell>
          <cell r="CP107">
            <v>1500003203</v>
          </cell>
          <cell r="CQ107">
            <v>43384</v>
          </cell>
        </row>
        <row r="108">
          <cell r="A108">
            <v>1500003207</v>
          </cell>
          <cell r="B108">
            <v>2007</v>
          </cell>
          <cell r="C108">
            <v>1900065278</v>
          </cell>
          <cell r="D108">
            <v>2018</v>
          </cell>
          <cell r="E108">
            <v>10</v>
          </cell>
          <cell r="F108">
            <v>43391</v>
          </cell>
          <cell r="G108">
            <v>43391</v>
          </cell>
          <cell r="I108">
            <v>0</v>
          </cell>
          <cell r="J108">
            <v>2</v>
          </cell>
          <cell r="K108">
            <v>234000</v>
          </cell>
          <cell r="L108" t="str">
            <v>401K Contributions</v>
          </cell>
          <cell r="N108" t="str">
            <v>S</v>
          </cell>
          <cell r="O108">
            <v>35580.04</v>
          </cell>
          <cell r="P108">
            <v>84292.67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J108">
            <v>2001</v>
          </cell>
          <cell r="AO108">
            <v>0</v>
          </cell>
          <cell r="BA108" t="str">
            <v>KR</v>
          </cell>
          <cell r="BB108" t="str">
            <v>20181018V313858</v>
          </cell>
          <cell r="BC108" t="str">
            <v>VMATLACK</v>
          </cell>
          <cell r="BE108" t="str">
            <v>UMY-UNC-Z2K-(OCT 19 2018)</v>
          </cell>
          <cell r="BF108">
            <v>20181018</v>
          </cell>
          <cell r="BG108" t="str">
            <v>S</v>
          </cell>
          <cell r="BH108">
            <v>313858</v>
          </cell>
          <cell r="BI108" t="str">
            <v>FMR LLC</v>
          </cell>
          <cell r="BR108">
            <v>0</v>
          </cell>
          <cell r="CI108">
            <v>1900065278</v>
          </cell>
          <cell r="CJ108">
            <v>2007</v>
          </cell>
          <cell r="CO108" t="str">
            <v>KZ</v>
          </cell>
          <cell r="CP108">
            <v>1500003207</v>
          </cell>
          <cell r="CQ108">
            <v>43392</v>
          </cell>
        </row>
        <row r="109">
          <cell r="A109">
            <v>1500003207</v>
          </cell>
          <cell r="B109">
            <v>2007</v>
          </cell>
          <cell r="C109">
            <v>1900065278</v>
          </cell>
          <cell r="D109">
            <v>2018</v>
          </cell>
          <cell r="E109">
            <v>10</v>
          </cell>
          <cell r="F109">
            <v>43391</v>
          </cell>
          <cell r="G109">
            <v>43391</v>
          </cell>
          <cell r="I109">
            <v>0</v>
          </cell>
          <cell r="J109">
            <v>3</v>
          </cell>
          <cell r="K109">
            <v>234000</v>
          </cell>
          <cell r="L109" t="str">
            <v>401K Contributions</v>
          </cell>
          <cell r="N109" t="str">
            <v>S</v>
          </cell>
          <cell r="O109">
            <v>41164.11</v>
          </cell>
          <cell r="P109">
            <v>84292.67</v>
          </cell>
          <cell r="Q109">
            <v>0</v>
          </cell>
          <cell r="R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J109">
            <v>2001</v>
          </cell>
          <cell r="AO109">
            <v>0</v>
          </cell>
          <cell r="BA109" t="str">
            <v>KR</v>
          </cell>
          <cell r="BB109" t="str">
            <v>20181018V313858</v>
          </cell>
          <cell r="BC109" t="str">
            <v>VMATLACK</v>
          </cell>
          <cell r="BE109" t="str">
            <v>UMY-UNC-Z2K-(OCT 19 2018)</v>
          </cell>
          <cell r="BF109">
            <v>20181018</v>
          </cell>
          <cell r="BG109" t="str">
            <v>S</v>
          </cell>
          <cell r="BH109">
            <v>313858</v>
          </cell>
          <cell r="BI109" t="str">
            <v>FMR LLC</v>
          </cell>
          <cell r="BR109">
            <v>0</v>
          </cell>
          <cell r="CI109">
            <v>1900065278</v>
          </cell>
          <cell r="CJ109">
            <v>2007</v>
          </cell>
          <cell r="CO109" t="str">
            <v>KZ</v>
          </cell>
          <cell r="CP109">
            <v>1500003207</v>
          </cell>
          <cell r="CQ109">
            <v>43392</v>
          </cell>
        </row>
        <row r="110">
          <cell r="A110">
            <v>1500003207</v>
          </cell>
          <cell r="B110">
            <v>2007</v>
          </cell>
          <cell r="C110">
            <v>1900065278</v>
          </cell>
          <cell r="D110">
            <v>2018</v>
          </cell>
          <cell r="E110">
            <v>10</v>
          </cell>
          <cell r="F110">
            <v>43391</v>
          </cell>
          <cell r="G110">
            <v>43391</v>
          </cell>
          <cell r="I110">
            <v>0</v>
          </cell>
          <cell r="J110">
            <v>4</v>
          </cell>
          <cell r="K110">
            <v>234000</v>
          </cell>
          <cell r="L110" t="str">
            <v>401K Contributions</v>
          </cell>
          <cell r="N110" t="str">
            <v>S</v>
          </cell>
          <cell r="O110">
            <v>7548.52</v>
          </cell>
          <cell r="P110">
            <v>84292.67</v>
          </cell>
          <cell r="Q110">
            <v>0</v>
          </cell>
          <cell r="R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J110">
            <v>2001</v>
          </cell>
          <cell r="AO110">
            <v>0</v>
          </cell>
          <cell r="BA110" t="str">
            <v>KR</v>
          </cell>
          <cell r="BB110" t="str">
            <v>20181018V313858</v>
          </cell>
          <cell r="BC110" t="str">
            <v>VMATLACK</v>
          </cell>
          <cell r="BE110" t="str">
            <v>UMY-UNC-Z2K-(OCT 19 2018)</v>
          </cell>
          <cell r="BF110">
            <v>20181018</v>
          </cell>
          <cell r="BG110" t="str">
            <v>S</v>
          </cell>
          <cell r="BH110">
            <v>313858</v>
          </cell>
          <cell r="BI110" t="str">
            <v>FMR LLC</v>
          </cell>
          <cell r="BR110">
            <v>0</v>
          </cell>
          <cell r="CI110">
            <v>1900065278</v>
          </cell>
          <cell r="CJ110">
            <v>2007</v>
          </cell>
          <cell r="CO110" t="str">
            <v>KZ</v>
          </cell>
          <cell r="CP110">
            <v>1500003207</v>
          </cell>
          <cell r="CQ110">
            <v>43392</v>
          </cell>
        </row>
        <row r="111">
          <cell r="A111">
            <v>1500003208</v>
          </cell>
          <cell r="B111">
            <v>2007</v>
          </cell>
          <cell r="C111">
            <v>1900065284</v>
          </cell>
          <cell r="D111">
            <v>2018</v>
          </cell>
          <cell r="E111">
            <v>10</v>
          </cell>
          <cell r="F111">
            <v>43392</v>
          </cell>
          <cell r="G111">
            <v>43392</v>
          </cell>
          <cell r="I111">
            <v>0</v>
          </cell>
          <cell r="J111">
            <v>2</v>
          </cell>
          <cell r="K111">
            <v>234000</v>
          </cell>
          <cell r="L111" t="str">
            <v>401K Contributions</v>
          </cell>
          <cell r="N111" t="str">
            <v>S</v>
          </cell>
          <cell r="O111">
            <v>8853.7099999999991</v>
          </cell>
          <cell r="P111">
            <v>8853.7099999999991</v>
          </cell>
          <cell r="Q111">
            <v>0</v>
          </cell>
          <cell r="R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J111">
            <v>2001</v>
          </cell>
          <cell r="AO111">
            <v>0</v>
          </cell>
          <cell r="BA111" t="str">
            <v>KR</v>
          </cell>
          <cell r="BB111" t="str">
            <v>20181019V313858A</v>
          </cell>
          <cell r="BC111" t="str">
            <v>VMATLACK</v>
          </cell>
          <cell r="BE111" t="str">
            <v>UNB-(OCT 22 2018)</v>
          </cell>
          <cell r="BF111">
            <v>20181019</v>
          </cell>
          <cell r="BG111" t="str">
            <v>S</v>
          </cell>
          <cell r="BH111">
            <v>313858</v>
          </cell>
          <cell r="BI111" t="str">
            <v>FMR LLC</v>
          </cell>
          <cell r="BR111">
            <v>0</v>
          </cell>
          <cell r="CI111">
            <v>1900065284</v>
          </cell>
          <cell r="CJ111">
            <v>2007</v>
          </cell>
          <cell r="CO111" t="str">
            <v>KZ</v>
          </cell>
          <cell r="CP111">
            <v>1500003208</v>
          </cell>
          <cell r="CQ111">
            <v>43392</v>
          </cell>
        </row>
        <row r="112">
          <cell r="A112">
            <v>1500003213</v>
          </cell>
          <cell r="B112">
            <v>2007</v>
          </cell>
          <cell r="C112">
            <v>1900065371</v>
          </cell>
          <cell r="D112">
            <v>2018</v>
          </cell>
          <cell r="E112">
            <v>10</v>
          </cell>
          <cell r="F112">
            <v>43398</v>
          </cell>
          <cell r="G112">
            <v>43398</v>
          </cell>
          <cell r="I112">
            <v>0</v>
          </cell>
          <cell r="J112">
            <v>2</v>
          </cell>
          <cell r="K112">
            <v>234000</v>
          </cell>
          <cell r="L112" t="str">
            <v>401K Contributions</v>
          </cell>
          <cell r="N112" t="str">
            <v>S</v>
          </cell>
          <cell r="O112">
            <v>29653.25</v>
          </cell>
          <cell r="P112">
            <v>29653.25</v>
          </cell>
          <cell r="Q112">
            <v>0</v>
          </cell>
          <cell r="R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J112">
            <v>2001</v>
          </cell>
          <cell r="AO112">
            <v>0</v>
          </cell>
          <cell r="BA112" t="str">
            <v>KR</v>
          </cell>
          <cell r="BB112" t="str">
            <v>20181025V313858B</v>
          </cell>
          <cell r="BC112" t="str">
            <v>VMATLACK</v>
          </cell>
          <cell r="BE112" t="str">
            <v>UNC-(OCT 26 2018)</v>
          </cell>
          <cell r="BF112">
            <v>20181025</v>
          </cell>
          <cell r="BG112" t="str">
            <v>S</v>
          </cell>
          <cell r="BH112">
            <v>313858</v>
          </cell>
          <cell r="BI112" t="str">
            <v>FMR LLC</v>
          </cell>
          <cell r="BR112">
            <v>0</v>
          </cell>
          <cell r="CI112">
            <v>1900065371</v>
          </cell>
          <cell r="CJ112">
            <v>2007</v>
          </cell>
          <cell r="CO112" t="str">
            <v>KZ</v>
          </cell>
          <cell r="CP112">
            <v>1500003213</v>
          </cell>
          <cell r="CQ112">
            <v>43398</v>
          </cell>
        </row>
        <row r="113">
          <cell r="A113">
            <v>1500003222</v>
          </cell>
          <cell r="B113">
            <v>2007</v>
          </cell>
          <cell r="C113">
            <v>1900065554</v>
          </cell>
          <cell r="D113">
            <v>2018</v>
          </cell>
          <cell r="E113">
            <v>11</v>
          </cell>
          <cell r="F113">
            <v>43406</v>
          </cell>
          <cell r="G113">
            <v>43406</v>
          </cell>
          <cell r="I113">
            <v>0</v>
          </cell>
          <cell r="J113">
            <v>2</v>
          </cell>
          <cell r="K113">
            <v>234000</v>
          </cell>
          <cell r="L113" t="str">
            <v>401K Contributions</v>
          </cell>
          <cell r="N113" t="str">
            <v>S</v>
          </cell>
          <cell r="O113">
            <v>28182.16</v>
          </cell>
          <cell r="P113">
            <v>74634.14</v>
          </cell>
          <cell r="Q113">
            <v>0</v>
          </cell>
          <cell r="R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J113">
            <v>2001</v>
          </cell>
          <cell r="AO113">
            <v>0</v>
          </cell>
          <cell r="BA113" t="str">
            <v>KR</v>
          </cell>
          <cell r="BB113" t="str">
            <v>20181102V313858</v>
          </cell>
          <cell r="BC113" t="str">
            <v>AYABES</v>
          </cell>
          <cell r="BE113" t="str">
            <v>UNC</v>
          </cell>
          <cell r="BF113">
            <v>20181102</v>
          </cell>
          <cell r="BG113" t="str">
            <v>S</v>
          </cell>
          <cell r="BH113">
            <v>313858</v>
          </cell>
          <cell r="BI113" t="str">
            <v>FMR LLC</v>
          </cell>
          <cell r="BR113">
            <v>0</v>
          </cell>
          <cell r="CI113">
            <v>1900065554</v>
          </cell>
          <cell r="CJ113">
            <v>2007</v>
          </cell>
          <cell r="CO113" t="str">
            <v>KZ</v>
          </cell>
          <cell r="CP113">
            <v>1500003222</v>
          </cell>
          <cell r="CQ113">
            <v>43409</v>
          </cell>
        </row>
        <row r="114">
          <cell r="A114">
            <v>1500003222</v>
          </cell>
          <cell r="B114">
            <v>2007</v>
          </cell>
          <cell r="C114">
            <v>1900065554</v>
          </cell>
          <cell r="D114">
            <v>2018</v>
          </cell>
          <cell r="E114">
            <v>11</v>
          </cell>
          <cell r="F114">
            <v>43406</v>
          </cell>
          <cell r="G114">
            <v>43406</v>
          </cell>
          <cell r="I114">
            <v>0</v>
          </cell>
          <cell r="J114">
            <v>3</v>
          </cell>
          <cell r="K114">
            <v>234000</v>
          </cell>
          <cell r="L114" t="str">
            <v>401K Contributions</v>
          </cell>
          <cell r="N114" t="str">
            <v>S</v>
          </cell>
          <cell r="O114">
            <v>39738.25</v>
          </cell>
          <cell r="P114">
            <v>74634.14</v>
          </cell>
          <cell r="Q114">
            <v>0</v>
          </cell>
          <cell r="R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J114">
            <v>2001</v>
          </cell>
          <cell r="AO114">
            <v>0</v>
          </cell>
          <cell r="BA114" t="str">
            <v>KR</v>
          </cell>
          <cell r="BB114" t="str">
            <v>20181102V313858</v>
          </cell>
          <cell r="BC114" t="str">
            <v>AYABES</v>
          </cell>
          <cell r="BE114" t="str">
            <v>UMY</v>
          </cell>
          <cell r="BF114">
            <v>20181102</v>
          </cell>
          <cell r="BG114" t="str">
            <v>S</v>
          </cell>
          <cell r="BH114">
            <v>313858</v>
          </cell>
          <cell r="BI114" t="str">
            <v>FMR LLC</v>
          </cell>
          <cell r="BR114">
            <v>0</v>
          </cell>
          <cell r="CI114">
            <v>1900065554</v>
          </cell>
          <cell r="CJ114">
            <v>2007</v>
          </cell>
          <cell r="CO114" t="str">
            <v>KZ</v>
          </cell>
          <cell r="CP114">
            <v>1500003222</v>
          </cell>
          <cell r="CQ114">
            <v>43409</v>
          </cell>
        </row>
        <row r="115">
          <cell r="A115">
            <v>1500003222</v>
          </cell>
          <cell r="B115">
            <v>2007</v>
          </cell>
          <cell r="C115">
            <v>1900065554</v>
          </cell>
          <cell r="D115">
            <v>2018</v>
          </cell>
          <cell r="E115">
            <v>11</v>
          </cell>
          <cell r="F115">
            <v>43406</v>
          </cell>
          <cell r="G115">
            <v>43406</v>
          </cell>
          <cell r="I115">
            <v>0</v>
          </cell>
          <cell r="J115">
            <v>4</v>
          </cell>
          <cell r="K115">
            <v>234000</v>
          </cell>
          <cell r="L115" t="str">
            <v>401K Contributions</v>
          </cell>
          <cell r="N115" t="str">
            <v>S</v>
          </cell>
          <cell r="O115">
            <v>6713.73</v>
          </cell>
          <cell r="P115">
            <v>74634.14</v>
          </cell>
          <cell r="Q115">
            <v>0</v>
          </cell>
          <cell r="R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J115">
            <v>2001</v>
          </cell>
          <cell r="AO115">
            <v>0</v>
          </cell>
          <cell r="BA115" t="str">
            <v>KR</v>
          </cell>
          <cell r="BB115" t="str">
            <v>20181102V313858</v>
          </cell>
          <cell r="BC115" t="str">
            <v>AYABES</v>
          </cell>
          <cell r="BE115" t="str">
            <v>Z2K</v>
          </cell>
          <cell r="BF115">
            <v>20181102</v>
          </cell>
          <cell r="BG115" t="str">
            <v>S</v>
          </cell>
          <cell r="BH115">
            <v>313858</v>
          </cell>
          <cell r="BI115" t="str">
            <v>FMR LLC</v>
          </cell>
          <cell r="BR115">
            <v>0</v>
          </cell>
          <cell r="CI115">
            <v>1900065554</v>
          </cell>
          <cell r="CJ115">
            <v>2007</v>
          </cell>
          <cell r="CO115" t="str">
            <v>KZ</v>
          </cell>
          <cell r="CP115">
            <v>1500003222</v>
          </cell>
          <cell r="CQ115">
            <v>43409</v>
          </cell>
        </row>
        <row r="116">
          <cell r="A116">
            <v>1500003224</v>
          </cell>
          <cell r="B116">
            <v>2007</v>
          </cell>
          <cell r="C116">
            <v>1900065563</v>
          </cell>
          <cell r="D116">
            <v>2018</v>
          </cell>
          <cell r="E116">
            <v>11</v>
          </cell>
          <cell r="F116">
            <v>43410</v>
          </cell>
          <cell r="G116">
            <v>43410</v>
          </cell>
          <cell r="I116">
            <v>0</v>
          </cell>
          <cell r="J116">
            <v>2</v>
          </cell>
          <cell r="K116">
            <v>234000</v>
          </cell>
          <cell r="L116" t="str">
            <v>401K Contributions</v>
          </cell>
          <cell r="N116" t="str">
            <v>S</v>
          </cell>
          <cell r="O116">
            <v>10061.92</v>
          </cell>
          <cell r="P116">
            <v>10061.92</v>
          </cell>
          <cell r="Q116">
            <v>0</v>
          </cell>
          <cell r="R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J116">
            <v>2001</v>
          </cell>
          <cell r="AO116">
            <v>0</v>
          </cell>
          <cell r="BA116" t="str">
            <v>KR</v>
          </cell>
          <cell r="BB116" t="str">
            <v>20181106V313858B</v>
          </cell>
          <cell r="BC116" t="str">
            <v>RKRAEGER</v>
          </cell>
          <cell r="BE116" t="str">
            <v>UNB - (NOV 7 2018)</v>
          </cell>
          <cell r="BF116">
            <v>20181106</v>
          </cell>
          <cell r="BG116" t="str">
            <v>S</v>
          </cell>
          <cell r="BH116">
            <v>313858</v>
          </cell>
          <cell r="BI116" t="str">
            <v>FMR LLC</v>
          </cell>
          <cell r="BR116">
            <v>0</v>
          </cell>
          <cell r="CI116">
            <v>1900065563</v>
          </cell>
          <cell r="CJ116">
            <v>2007</v>
          </cell>
          <cell r="CO116" t="str">
            <v>KZ</v>
          </cell>
          <cell r="CP116">
            <v>1500003224</v>
          </cell>
          <cell r="CQ116">
            <v>43410</v>
          </cell>
        </row>
        <row r="117">
          <cell r="A117">
            <v>1500003226</v>
          </cell>
          <cell r="B117">
            <v>2007</v>
          </cell>
          <cell r="C117">
            <v>1900065581</v>
          </cell>
          <cell r="D117">
            <v>2018</v>
          </cell>
          <cell r="E117">
            <v>11</v>
          </cell>
          <cell r="F117">
            <v>43412</v>
          </cell>
          <cell r="G117">
            <v>43412</v>
          </cell>
          <cell r="I117">
            <v>0</v>
          </cell>
          <cell r="J117">
            <v>2</v>
          </cell>
          <cell r="K117">
            <v>234000</v>
          </cell>
          <cell r="L117" t="str">
            <v>401K Contributions</v>
          </cell>
          <cell r="N117" t="str">
            <v>S</v>
          </cell>
          <cell r="O117">
            <v>30539.13</v>
          </cell>
          <cell r="P117">
            <v>30539.13</v>
          </cell>
          <cell r="Q117">
            <v>0</v>
          </cell>
          <cell r="R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J117">
            <v>2001</v>
          </cell>
          <cell r="AO117">
            <v>0</v>
          </cell>
          <cell r="BA117" t="str">
            <v>KR</v>
          </cell>
          <cell r="BB117" t="str">
            <v>20181109V313858B</v>
          </cell>
          <cell r="BC117" t="str">
            <v>AYABES</v>
          </cell>
          <cell r="BE117" t="str">
            <v>UNC-(NOV 09 2018)</v>
          </cell>
          <cell r="BF117">
            <v>20181108</v>
          </cell>
          <cell r="BG117" t="str">
            <v>S</v>
          </cell>
          <cell r="BH117">
            <v>313858</v>
          </cell>
          <cell r="BI117" t="str">
            <v>FMR LLC</v>
          </cell>
          <cell r="BR117">
            <v>0</v>
          </cell>
          <cell r="CI117">
            <v>1900065581</v>
          </cell>
          <cell r="CJ117">
            <v>2007</v>
          </cell>
          <cell r="CO117" t="str">
            <v>KZ</v>
          </cell>
          <cell r="CP117">
            <v>1500003226</v>
          </cell>
          <cell r="CQ117">
            <v>43413</v>
          </cell>
        </row>
        <row r="118">
          <cell r="A118">
            <v>1500003235</v>
          </cell>
          <cell r="B118">
            <v>2007</v>
          </cell>
          <cell r="C118">
            <v>1900065696</v>
          </cell>
          <cell r="D118">
            <v>2018</v>
          </cell>
          <cell r="E118">
            <v>11</v>
          </cell>
          <cell r="F118">
            <v>43419</v>
          </cell>
          <cell r="G118">
            <v>43419</v>
          </cell>
          <cell r="I118">
            <v>0</v>
          </cell>
          <cell r="J118">
            <v>2</v>
          </cell>
          <cell r="K118">
            <v>234000</v>
          </cell>
          <cell r="L118" t="str">
            <v>401K Contributions</v>
          </cell>
          <cell r="N118" t="str">
            <v>S</v>
          </cell>
          <cell r="O118">
            <v>28651.46</v>
          </cell>
          <cell r="P118">
            <v>77892.23</v>
          </cell>
          <cell r="Q118">
            <v>0</v>
          </cell>
          <cell r="R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J118">
            <v>2001</v>
          </cell>
          <cell r="AO118">
            <v>0</v>
          </cell>
          <cell r="BA118" t="str">
            <v>KR</v>
          </cell>
          <cell r="BB118" t="str">
            <v>20181115V313858</v>
          </cell>
          <cell r="BC118" t="str">
            <v>VMATLACK</v>
          </cell>
          <cell r="BE118" t="str">
            <v>UMY-UNC-Z2K-(NOV 11 2018)</v>
          </cell>
          <cell r="BF118">
            <v>20181115</v>
          </cell>
          <cell r="BG118" t="str">
            <v>S</v>
          </cell>
          <cell r="BH118">
            <v>313858</v>
          </cell>
          <cell r="BI118" t="str">
            <v>FMR LLC</v>
          </cell>
          <cell r="BR118">
            <v>0</v>
          </cell>
          <cell r="CI118">
            <v>1900065696</v>
          </cell>
          <cell r="CJ118">
            <v>2007</v>
          </cell>
          <cell r="CO118" t="str">
            <v>KZ</v>
          </cell>
          <cell r="CP118">
            <v>1500003235</v>
          </cell>
          <cell r="CQ118">
            <v>43419</v>
          </cell>
        </row>
        <row r="119">
          <cell r="A119">
            <v>1500003235</v>
          </cell>
          <cell r="B119">
            <v>2007</v>
          </cell>
          <cell r="C119">
            <v>1900065696</v>
          </cell>
          <cell r="D119">
            <v>2018</v>
          </cell>
          <cell r="E119">
            <v>11</v>
          </cell>
          <cell r="F119">
            <v>43419</v>
          </cell>
          <cell r="G119">
            <v>43419</v>
          </cell>
          <cell r="I119">
            <v>0</v>
          </cell>
          <cell r="J119">
            <v>3</v>
          </cell>
          <cell r="K119">
            <v>234000</v>
          </cell>
          <cell r="L119" t="str">
            <v>401K Contributions</v>
          </cell>
          <cell r="N119" t="str">
            <v>S</v>
          </cell>
          <cell r="O119">
            <v>41652.300000000003</v>
          </cell>
          <cell r="P119">
            <v>77892.23</v>
          </cell>
          <cell r="Q119">
            <v>0</v>
          </cell>
          <cell r="R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J119">
            <v>2001</v>
          </cell>
          <cell r="AO119">
            <v>0</v>
          </cell>
          <cell r="BA119" t="str">
            <v>KR</v>
          </cell>
          <cell r="BB119" t="str">
            <v>20181115V313858</v>
          </cell>
          <cell r="BC119" t="str">
            <v>VMATLACK</v>
          </cell>
          <cell r="BE119" t="str">
            <v>UMY-UNC-Z2K-(NOV 11 2018)</v>
          </cell>
          <cell r="BF119">
            <v>20181115</v>
          </cell>
          <cell r="BG119" t="str">
            <v>S</v>
          </cell>
          <cell r="BH119">
            <v>313858</v>
          </cell>
          <cell r="BI119" t="str">
            <v>FMR LLC</v>
          </cell>
          <cell r="BR119">
            <v>0</v>
          </cell>
          <cell r="CI119">
            <v>1900065696</v>
          </cell>
          <cell r="CJ119">
            <v>2007</v>
          </cell>
          <cell r="CO119" t="str">
            <v>KZ</v>
          </cell>
          <cell r="CP119">
            <v>1500003235</v>
          </cell>
          <cell r="CQ119">
            <v>43419</v>
          </cell>
        </row>
        <row r="120">
          <cell r="A120">
            <v>1500003235</v>
          </cell>
          <cell r="B120">
            <v>2007</v>
          </cell>
          <cell r="C120">
            <v>1900065696</v>
          </cell>
          <cell r="D120">
            <v>2018</v>
          </cell>
          <cell r="E120">
            <v>11</v>
          </cell>
          <cell r="F120">
            <v>43419</v>
          </cell>
          <cell r="G120">
            <v>43419</v>
          </cell>
          <cell r="I120">
            <v>0</v>
          </cell>
          <cell r="J120">
            <v>4</v>
          </cell>
          <cell r="K120">
            <v>234000</v>
          </cell>
          <cell r="L120" t="str">
            <v>401K Contributions</v>
          </cell>
          <cell r="N120" t="str">
            <v>S</v>
          </cell>
          <cell r="O120">
            <v>7588.47</v>
          </cell>
          <cell r="P120">
            <v>77892.23</v>
          </cell>
          <cell r="Q120">
            <v>0</v>
          </cell>
          <cell r="R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J120">
            <v>2001</v>
          </cell>
          <cell r="AO120">
            <v>0</v>
          </cell>
          <cell r="BA120" t="str">
            <v>KR</v>
          </cell>
          <cell r="BB120" t="str">
            <v>20181115V313858</v>
          </cell>
          <cell r="BC120" t="str">
            <v>VMATLACK</v>
          </cell>
          <cell r="BE120" t="str">
            <v>UMY-UNC-Z2K-(NOV 11 2018)</v>
          </cell>
          <cell r="BF120">
            <v>20181115</v>
          </cell>
          <cell r="BG120" t="str">
            <v>S</v>
          </cell>
          <cell r="BH120">
            <v>313858</v>
          </cell>
          <cell r="BI120" t="str">
            <v>FMR LLC</v>
          </cell>
          <cell r="BR120">
            <v>0</v>
          </cell>
          <cell r="CI120">
            <v>1900065696</v>
          </cell>
          <cell r="CJ120">
            <v>2007</v>
          </cell>
          <cell r="CO120" t="str">
            <v>KZ</v>
          </cell>
          <cell r="CP120">
            <v>1500003235</v>
          </cell>
          <cell r="CQ120">
            <v>43419</v>
          </cell>
        </row>
        <row r="121">
          <cell r="A121">
            <v>1500003242</v>
          </cell>
          <cell r="B121">
            <v>2007</v>
          </cell>
          <cell r="C121">
            <v>1900065718</v>
          </cell>
          <cell r="D121">
            <v>2018</v>
          </cell>
          <cell r="E121">
            <v>11</v>
          </cell>
          <cell r="F121">
            <v>43424</v>
          </cell>
          <cell r="G121">
            <v>43424</v>
          </cell>
          <cell r="I121">
            <v>0</v>
          </cell>
          <cell r="J121">
            <v>2</v>
          </cell>
          <cell r="K121">
            <v>234000</v>
          </cell>
          <cell r="L121" t="str">
            <v>401K Contributions</v>
          </cell>
          <cell r="N121" t="str">
            <v>S</v>
          </cell>
          <cell r="O121">
            <v>9583.58</v>
          </cell>
          <cell r="P121">
            <v>9583.58</v>
          </cell>
          <cell r="Q121">
            <v>0</v>
          </cell>
          <cell r="R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J121">
            <v>2001</v>
          </cell>
          <cell r="AO121">
            <v>0</v>
          </cell>
          <cell r="BA121" t="str">
            <v>KR</v>
          </cell>
          <cell r="BB121" t="str">
            <v>20181120V313858</v>
          </cell>
          <cell r="BC121" t="str">
            <v>VMATLACK</v>
          </cell>
          <cell r="BE121" t="str">
            <v>UNB-(NOV 11 2018)</v>
          </cell>
          <cell r="BF121">
            <v>20181120</v>
          </cell>
          <cell r="BG121" t="str">
            <v>S</v>
          </cell>
          <cell r="BH121">
            <v>313858</v>
          </cell>
          <cell r="BI121" t="str">
            <v>FMR LLC</v>
          </cell>
          <cell r="BR121">
            <v>0</v>
          </cell>
          <cell r="CI121">
            <v>1900065718</v>
          </cell>
          <cell r="CJ121">
            <v>2007</v>
          </cell>
          <cell r="CO121" t="str">
            <v>KZ</v>
          </cell>
          <cell r="CP121">
            <v>1500003242</v>
          </cell>
          <cell r="CQ121">
            <v>43425</v>
          </cell>
        </row>
        <row r="122">
          <cell r="A122">
            <v>1500003244</v>
          </cell>
          <cell r="B122">
            <v>2007</v>
          </cell>
          <cell r="C122">
            <v>1900065844</v>
          </cell>
          <cell r="D122">
            <v>2018</v>
          </cell>
          <cell r="E122">
            <v>11</v>
          </cell>
          <cell r="F122">
            <v>43425</v>
          </cell>
          <cell r="G122">
            <v>43425</v>
          </cell>
          <cell r="I122">
            <v>0</v>
          </cell>
          <cell r="J122">
            <v>2</v>
          </cell>
          <cell r="K122">
            <v>234000</v>
          </cell>
          <cell r="L122" t="str">
            <v>401K Contributions</v>
          </cell>
          <cell r="N122" t="str">
            <v>S</v>
          </cell>
          <cell r="O122">
            <v>32277.91</v>
          </cell>
          <cell r="P122">
            <v>32277.91</v>
          </cell>
          <cell r="Q122">
            <v>0</v>
          </cell>
          <cell r="R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J122">
            <v>2001</v>
          </cell>
          <cell r="AO122">
            <v>0</v>
          </cell>
          <cell r="BA122" t="str">
            <v>KR</v>
          </cell>
          <cell r="BB122" t="str">
            <v>20181121V313858</v>
          </cell>
          <cell r="BC122" t="str">
            <v>VMATLACK</v>
          </cell>
          <cell r="BE122" t="str">
            <v>UNC-(NOV 23 2018)</v>
          </cell>
          <cell r="BF122">
            <v>20181121</v>
          </cell>
          <cell r="BG122" t="str">
            <v>S</v>
          </cell>
          <cell r="BH122">
            <v>313858</v>
          </cell>
          <cell r="BI122" t="str">
            <v>FMR LLC</v>
          </cell>
          <cell r="BR122">
            <v>0</v>
          </cell>
          <cell r="CI122">
            <v>1900065844</v>
          </cell>
          <cell r="CJ122">
            <v>2007</v>
          </cell>
          <cell r="CO122" t="str">
            <v>KZ</v>
          </cell>
          <cell r="CP122">
            <v>1500003244</v>
          </cell>
          <cell r="CQ122">
            <v>43425</v>
          </cell>
        </row>
        <row r="123">
          <cell r="A123">
            <v>1500003251</v>
          </cell>
          <cell r="B123">
            <v>2007</v>
          </cell>
          <cell r="C123">
            <v>1900065858</v>
          </cell>
          <cell r="D123">
            <v>2018</v>
          </cell>
          <cell r="E123">
            <v>11</v>
          </cell>
          <cell r="F123">
            <v>43433</v>
          </cell>
          <cell r="G123">
            <v>43433</v>
          </cell>
          <cell r="I123">
            <v>0</v>
          </cell>
          <cell r="J123">
            <v>2</v>
          </cell>
          <cell r="K123">
            <v>234000</v>
          </cell>
          <cell r="L123" t="str">
            <v>401K Contributions</v>
          </cell>
          <cell r="N123" t="str">
            <v>S</v>
          </cell>
          <cell r="O123">
            <v>28460.62</v>
          </cell>
          <cell r="P123">
            <v>80012.3</v>
          </cell>
          <cell r="Q123">
            <v>0</v>
          </cell>
          <cell r="R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J123">
            <v>2001</v>
          </cell>
          <cell r="AO123">
            <v>0</v>
          </cell>
          <cell r="BA123" t="str">
            <v>KR</v>
          </cell>
          <cell r="BB123" t="str">
            <v>20181129V313858</v>
          </cell>
          <cell r="BC123" t="str">
            <v>VMATLACK</v>
          </cell>
          <cell r="BE123" t="str">
            <v>UMY-UNC-Z2K-(NOV 30 2018)</v>
          </cell>
          <cell r="BF123">
            <v>20181129</v>
          </cell>
          <cell r="BG123" t="str">
            <v>S</v>
          </cell>
          <cell r="BH123">
            <v>313858</v>
          </cell>
          <cell r="BI123" t="str">
            <v>FMR LLC</v>
          </cell>
          <cell r="BR123">
            <v>0</v>
          </cell>
          <cell r="CI123">
            <v>1900065858</v>
          </cell>
          <cell r="CJ123">
            <v>2007</v>
          </cell>
          <cell r="CO123" t="str">
            <v>KZ</v>
          </cell>
          <cell r="CP123">
            <v>1500003251</v>
          </cell>
          <cell r="CQ123">
            <v>43433</v>
          </cell>
        </row>
        <row r="124">
          <cell r="A124">
            <v>1500003251</v>
          </cell>
          <cell r="B124">
            <v>2007</v>
          </cell>
          <cell r="C124">
            <v>1900065858</v>
          </cell>
          <cell r="D124">
            <v>2018</v>
          </cell>
          <cell r="E124">
            <v>11</v>
          </cell>
          <cell r="F124">
            <v>43433</v>
          </cell>
          <cell r="G124">
            <v>43433</v>
          </cell>
          <cell r="I124">
            <v>0</v>
          </cell>
          <cell r="J124">
            <v>3</v>
          </cell>
          <cell r="K124">
            <v>234000</v>
          </cell>
          <cell r="L124" t="str">
            <v>401K Contributions</v>
          </cell>
          <cell r="N124" t="str">
            <v>S</v>
          </cell>
          <cell r="O124">
            <v>44042.14</v>
          </cell>
          <cell r="P124">
            <v>80012.3</v>
          </cell>
          <cell r="Q124">
            <v>0</v>
          </cell>
          <cell r="R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J124">
            <v>2001</v>
          </cell>
          <cell r="AO124">
            <v>0</v>
          </cell>
          <cell r="BA124" t="str">
            <v>KR</v>
          </cell>
          <cell r="BB124" t="str">
            <v>20181129V313858</v>
          </cell>
          <cell r="BC124" t="str">
            <v>VMATLACK</v>
          </cell>
          <cell r="BE124" t="str">
            <v>UMY-UNC-Z2K-(NOV 30 2018)</v>
          </cell>
          <cell r="BF124">
            <v>20181129</v>
          </cell>
          <cell r="BG124" t="str">
            <v>S</v>
          </cell>
          <cell r="BH124">
            <v>313858</v>
          </cell>
          <cell r="BI124" t="str">
            <v>FMR LLC</v>
          </cell>
          <cell r="BR124">
            <v>0</v>
          </cell>
          <cell r="CI124">
            <v>1900065858</v>
          </cell>
          <cell r="CJ124">
            <v>2007</v>
          </cell>
          <cell r="CO124" t="str">
            <v>KZ</v>
          </cell>
          <cell r="CP124">
            <v>1500003251</v>
          </cell>
          <cell r="CQ124">
            <v>43433</v>
          </cell>
        </row>
        <row r="125">
          <cell r="A125">
            <v>1500003251</v>
          </cell>
          <cell r="B125">
            <v>2007</v>
          </cell>
          <cell r="C125">
            <v>1900065858</v>
          </cell>
          <cell r="D125">
            <v>2018</v>
          </cell>
          <cell r="E125">
            <v>11</v>
          </cell>
          <cell r="F125">
            <v>43433</v>
          </cell>
          <cell r="G125">
            <v>43433</v>
          </cell>
          <cell r="I125">
            <v>0</v>
          </cell>
          <cell r="J125">
            <v>4</v>
          </cell>
          <cell r="K125">
            <v>234000</v>
          </cell>
          <cell r="L125" t="str">
            <v>401K Contributions</v>
          </cell>
          <cell r="N125" t="str">
            <v>S</v>
          </cell>
          <cell r="O125">
            <v>7509.54</v>
          </cell>
          <cell r="P125">
            <v>80012.3</v>
          </cell>
          <cell r="Q125">
            <v>0</v>
          </cell>
          <cell r="R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J125">
            <v>2001</v>
          </cell>
          <cell r="AO125">
            <v>0</v>
          </cell>
          <cell r="BA125" t="str">
            <v>KR</v>
          </cell>
          <cell r="BB125" t="str">
            <v>20181129V313858</v>
          </cell>
          <cell r="BC125" t="str">
            <v>VMATLACK</v>
          </cell>
          <cell r="BE125" t="str">
            <v>UMY-UNC-Z2K-(NOV 30 2018)</v>
          </cell>
          <cell r="BF125">
            <v>20181129</v>
          </cell>
          <cell r="BG125" t="str">
            <v>S</v>
          </cell>
          <cell r="BH125">
            <v>313858</v>
          </cell>
          <cell r="BI125" t="str">
            <v>FMR LLC</v>
          </cell>
          <cell r="BR125">
            <v>0</v>
          </cell>
          <cell r="CI125">
            <v>1900065858</v>
          </cell>
          <cell r="CJ125">
            <v>2007</v>
          </cell>
          <cell r="CO125" t="str">
            <v>KZ</v>
          </cell>
          <cell r="CP125">
            <v>1500003251</v>
          </cell>
          <cell r="CQ125">
            <v>43433</v>
          </cell>
        </row>
        <row r="126">
          <cell r="A126">
            <v>1500003260</v>
          </cell>
          <cell r="B126">
            <v>2007</v>
          </cell>
          <cell r="C126">
            <v>1900065971</v>
          </cell>
          <cell r="D126">
            <v>2018</v>
          </cell>
          <cell r="E126">
            <v>12</v>
          </cell>
          <cell r="F126">
            <v>43440</v>
          </cell>
          <cell r="G126">
            <v>43440</v>
          </cell>
          <cell r="I126">
            <v>0</v>
          </cell>
          <cell r="J126">
            <v>2</v>
          </cell>
          <cell r="K126">
            <v>234000</v>
          </cell>
          <cell r="L126" t="str">
            <v>401K Contributions</v>
          </cell>
          <cell r="N126" t="str">
            <v>S</v>
          </cell>
          <cell r="O126">
            <v>26983.34</v>
          </cell>
          <cell r="P126">
            <v>36266.089999999997</v>
          </cell>
          <cell r="Q126">
            <v>0</v>
          </cell>
          <cell r="R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J126">
            <v>2001</v>
          </cell>
          <cell r="AO126">
            <v>0</v>
          </cell>
          <cell r="BA126" t="str">
            <v>KR</v>
          </cell>
          <cell r="BB126" t="str">
            <v>20181206V313858</v>
          </cell>
          <cell r="BC126" t="str">
            <v>VMATLACK</v>
          </cell>
          <cell r="BE126" t="str">
            <v>UNB-UNC-(DEC 07 2018)</v>
          </cell>
          <cell r="BF126">
            <v>20181206</v>
          </cell>
          <cell r="BG126" t="str">
            <v>S</v>
          </cell>
          <cell r="BH126">
            <v>313858</v>
          </cell>
          <cell r="BI126" t="str">
            <v>FMR LLC</v>
          </cell>
          <cell r="BR126">
            <v>0</v>
          </cell>
          <cell r="CI126">
            <v>1900065971</v>
          </cell>
          <cell r="CJ126">
            <v>2007</v>
          </cell>
          <cell r="CO126" t="str">
            <v>KZ</v>
          </cell>
          <cell r="CP126">
            <v>1500003260</v>
          </cell>
          <cell r="CQ126">
            <v>43441</v>
          </cell>
        </row>
        <row r="127">
          <cell r="A127">
            <v>1500003260</v>
          </cell>
          <cell r="B127">
            <v>2007</v>
          </cell>
          <cell r="C127">
            <v>1900065971</v>
          </cell>
          <cell r="D127">
            <v>2018</v>
          </cell>
          <cell r="E127">
            <v>12</v>
          </cell>
          <cell r="F127">
            <v>43440</v>
          </cell>
          <cell r="G127">
            <v>43440</v>
          </cell>
          <cell r="I127">
            <v>0</v>
          </cell>
          <cell r="J127">
            <v>3</v>
          </cell>
          <cell r="K127">
            <v>234000</v>
          </cell>
          <cell r="L127" t="str">
            <v>401K Contributions</v>
          </cell>
          <cell r="N127" t="str">
            <v>S</v>
          </cell>
          <cell r="O127">
            <v>9282.75</v>
          </cell>
          <cell r="P127">
            <v>36266.089999999997</v>
          </cell>
          <cell r="Q127">
            <v>0</v>
          </cell>
          <cell r="R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J127">
            <v>2001</v>
          </cell>
          <cell r="AO127">
            <v>0</v>
          </cell>
          <cell r="BA127" t="str">
            <v>KR</v>
          </cell>
          <cell r="BB127" t="str">
            <v>20181206V313858</v>
          </cell>
          <cell r="BC127" t="str">
            <v>VMATLACK</v>
          </cell>
          <cell r="BE127" t="str">
            <v>UNB-UNC-(DEC 07 2018)</v>
          </cell>
          <cell r="BF127">
            <v>20181206</v>
          </cell>
          <cell r="BG127" t="str">
            <v>S</v>
          </cell>
          <cell r="BH127">
            <v>313858</v>
          </cell>
          <cell r="BI127" t="str">
            <v>FMR LLC</v>
          </cell>
          <cell r="BR127">
            <v>0</v>
          </cell>
          <cell r="CI127">
            <v>1900065971</v>
          </cell>
          <cell r="CJ127">
            <v>2007</v>
          </cell>
          <cell r="CO127" t="str">
            <v>KZ</v>
          </cell>
          <cell r="CP127">
            <v>1500003260</v>
          </cell>
          <cell r="CQ127">
            <v>43441</v>
          </cell>
        </row>
        <row r="128">
          <cell r="A128">
            <v>1500003264</v>
          </cell>
          <cell r="B128">
            <v>2007</v>
          </cell>
          <cell r="C128">
            <v>1900066156</v>
          </cell>
          <cell r="D128">
            <v>2018</v>
          </cell>
          <cell r="E128">
            <v>12</v>
          </cell>
          <cell r="F128">
            <v>43447</v>
          </cell>
          <cell r="G128">
            <v>43447</v>
          </cell>
          <cell r="I128">
            <v>0</v>
          </cell>
          <cell r="J128">
            <v>2</v>
          </cell>
          <cell r="K128">
            <v>234000</v>
          </cell>
          <cell r="L128" t="str">
            <v>401K Contributions</v>
          </cell>
          <cell r="N128" t="str">
            <v>S</v>
          </cell>
          <cell r="O128">
            <v>27501.68</v>
          </cell>
          <cell r="P128">
            <v>84619.97</v>
          </cell>
          <cell r="Q128">
            <v>0</v>
          </cell>
          <cell r="R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J128">
            <v>2001</v>
          </cell>
          <cell r="AO128">
            <v>0</v>
          </cell>
          <cell r="BA128" t="str">
            <v>KR</v>
          </cell>
          <cell r="BB128" t="str">
            <v>20181213V313858C</v>
          </cell>
          <cell r="BC128" t="str">
            <v>VMATLACK</v>
          </cell>
          <cell r="BE128" t="str">
            <v>UMY-UNC-Z2K-(DECEMBER 14 2018)</v>
          </cell>
          <cell r="BF128">
            <v>20181213</v>
          </cell>
          <cell r="BG128" t="str">
            <v>S</v>
          </cell>
          <cell r="BH128">
            <v>313858</v>
          </cell>
          <cell r="BI128" t="str">
            <v>FMR LLC</v>
          </cell>
          <cell r="BR128">
            <v>0</v>
          </cell>
          <cell r="CI128">
            <v>1900066156</v>
          </cell>
          <cell r="CJ128">
            <v>2007</v>
          </cell>
          <cell r="CO128" t="str">
            <v>KZ</v>
          </cell>
          <cell r="CP128">
            <v>1500003264</v>
          </cell>
          <cell r="CQ128">
            <v>43447</v>
          </cell>
        </row>
        <row r="129">
          <cell r="A129">
            <v>1500003264</v>
          </cell>
          <cell r="B129">
            <v>2007</v>
          </cell>
          <cell r="C129">
            <v>1900066156</v>
          </cell>
          <cell r="D129">
            <v>2018</v>
          </cell>
          <cell r="E129">
            <v>12</v>
          </cell>
          <cell r="F129">
            <v>43447</v>
          </cell>
          <cell r="G129">
            <v>43447</v>
          </cell>
          <cell r="I129">
            <v>0</v>
          </cell>
          <cell r="J129">
            <v>3</v>
          </cell>
          <cell r="K129">
            <v>234000</v>
          </cell>
          <cell r="L129" t="str">
            <v>401K Contributions</v>
          </cell>
          <cell r="N129" t="str">
            <v>S</v>
          </cell>
          <cell r="O129">
            <v>49918.04</v>
          </cell>
          <cell r="P129">
            <v>84619.97</v>
          </cell>
          <cell r="Q129">
            <v>0</v>
          </cell>
          <cell r="R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J129">
            <v>2001</v>
          </cell>
          <cell r="AO129">
            <v>0</v>
          </cell>
          <cell r="BA129" t="str">
            <v>KR</v>
          </cell>
          <cell r="BB129" t="str">
            <v>20181213V313858C</v>
          </cell>
          <cell r="BC129" t="str">
            <v>VMATLACK</v>
          </cell>
          <cell r="BE129" t="str">
            <v>UMY-UNC-Z2K-(DECEMBER 14 2018)</v>
          </cell>
          <cell r="BF129">
            <v>20181213</v>
          </cell>
          <cell r="BG129" t="str">
            <v>S</v>
          </cell>
          <cell r="BH129">
            <v>313858</v>
          </cell>
          <cell r="BI129" t="str">
            <v>FMR LLC</v>
          </cell>
          <cell r="BR129">
            <v>0</v>
          </cell>
          <cell r="CI129">
            <v>1900066156</v>
          </cell>
          <cell r="CJ129">
            <v>2007</v>
          </cell>
          <cell r="CO129" t="str">
            <v>KZ</v>
          </cell>
          <cell r="CP129">
            <v>1500003264</v>
          </cell>
          <cell r="CQ129">
            <v>43447</v>
          </cell>
        </row>
        <row r="130">
          <cell r="A130">
            <v>1500003264</v>
          </cell>
          <cell r="B130">
            <v>2007</v>
          </cell>
          <cell r="C130">
            <v>1900066156</v>
          </cell>
          <cell r="D130">
            <v>2018</v>
          </cell>
          <cell r="E130">
            <v>12</v>
          </cell>
          <cell r="F130">
            <v>43447</v>
          </cell>
          <cell r="G130">
            <v>43447</v>
          </cell>
          <cell r="I130">
            <v>0</v>
          </cell>
          <cell r="J130">
            <v>4</v>
          </cell>
          <cell r="K130">
            <v>234000</v>
          </cell>
          <cell r="L130" t="str">
            <v>401K Contributions</v>
          </cell>
          <cell r="N130" t="str">
            <v>S</v>
          </cell>
          <cell r="O130">
            <v>7079.03</v>
          </cell>
          <cell r="P130">
            <v>84619.97</v>
          </cell>
          <cell r="Q130">
            <v>0</v>
          </cell>
          <cell r="R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J130">
            <v>2001</v>
          </cell>
          <cell r="AO130">
            <v>0</v>
          </cell>
          <cell r="BA130" t="str">
            <v>KR</v>
          </cell>
          <cell r="BB130" t="str">
            <v>20181213V313858C</v>
          </cell>
          <cell r="BC130" t="str">
            <v>VMATLACK</v>
          </cell>
          <cell r="BE130" t="str">
            <v>UMY-UNC-Z2K-(DECEMBER 14 2018)</v>
          </cell>
          <cell r="BF130">
            <v>20181213</v>
          </cell>
          <cell r="BG130" t="str">
            <v>S</v>
          </cell>
          <cell r="BH130">
            <v>313858</v>
          </cell>
          <cell r="BI130" t="str">
            <v>FMR LLC</v>
          </cell>
          <cell r="BR130">
            <v>0</v>
          </cell>
          <cell r="CI130">
            <v>1900066156</v>
          </cell>
          <cell r="CJ130">
            <v>2007</v>
          </cell>
          <cell r="CO130" t="str">
            <v>KZ</v>
          </cell>
          <cell r="CP130">
            <v>1500003264</v>
          </cell>
          <cell r="CQ130">
            <v>43447</v>
          </cell>
        </row>
        <row r="131">
          <cell r="A131">
            <v>1500003274</v>
          </cell>
          <cell r="B131">
            <v>2007</v>
          </cell>
          <cell r="C131">
            <v>1900066282</v>
          </cell>
          <cell r="D131">
            <v>2018</v>
          </cell>
          <cell r="E131">
            <v>12</v>
          </cell>
          <cell r="F131">
            <v>43454</v>
          </cell>
          <cell r="G131">
            <v>43454</v>
          </cell>
          <cell r="I131">
            <v>0</v>
          </cell>
          <cell r="J131">
            <v>2</v>
          </cell>
          <cell r="K131">
            <v>234000</v>
          </cell>
          <cell r="L131" t="str">
            <v>401K Contributions</v>
          </cell>
          <cell r="N131" t="str">
            <v>S</v>
          </cell>
          <cell r="O131">
            <v>28837.96</v>
          </cell>
          <cell r="P131">
            <v>36629.54</v>
          </cell>
          <cell r="Q131">
            <v>0</v>
          </cell>
          <cell r="R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J131">
            <v>2001</v>
          </cell>
          <cell r="AO131">
            <v>0</v>
          </cell>
          <cell r="BA131" t="str">
            <v>KR</v>
          </cell>
          <cell r="BB131" t="str">
            <v>20181220V13858</v>
          </cell>
          <cell r="BC131" t="str">
            <v>VMATLACK</v>
          </cell>
          <cell r="BE131" t="str">
            <v>UNB-UNC-(DEC 21 2018)</v>
          </cell>
          <cell r="BF131">
            <v>20181220</v>
          </cell>
          <cell r="BG131" t="str">
            <v>S</v>
          </cell>
          <cell r="BH131">
            <v>313858</v>
          </cell>
          <cell r="BI131" t="str">
            <v>FMR LLC</v>
          </cell>
          <cell r="BR131">
            <v>0</v>
          </cell>
          <cell r="CI131">
            <v>1900066282</v>
          </cell>
          <cell r="CJ131">
            <v>2007</v>
          </cell>
          <cell r="CO131" t="str">
            <v>KZ</v>
          </cell>
          <cell r="CP131">
            <v>1500003274</v>
          </cell>
          <cell r="CQ131">
            <v>43455</v>
          </cell>
        </row>
        <row r="132">
          <cell r="A132">
            <v>1500003274</v>
          </cell>
          <cell r="B132">
            <v>2007</v>
          </cell>
          <cell r="C132">
            <v>1900066282</v>
          </cell>
          <cell r="D132">
            <v>2018</v>
          </cell>
          <cell r="E132">
            <v>12</v>
          </cell>
          <cell r="F132">
            <v>43454</v>
          </cell>
          <cell r="G132">
            <v>43454</v>
          </cell>
          <cell r="I132">
            <v>0</v>
          </cell>
          <cell r="J132">
            <v>3</v>
          </cell>
          <cell r="K132">
            <v>234000</v>
          </cell>
          <cell r="L132" t="str">
            <v>401K Contributions</v>
          </cell>
          <cell r="N132" t="str">
            <v>S</v>
          </cell>
          <cell r="O132">
            <v>7791.58</v>
          </cell>
          <cell r="P132">
            <v>36629.54</v>
          </cell>
          <cell r="Q132">
            <v>0</v>
          </cell>
          <cell r="R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J132">
            <v>2001</v>
          </cell>
          <cell r="AO132">
            <v>0</v>
          </cell>
          <cell r="BA132" t="str">
            <v>KR</v>
          </cell>
          <cell r="BB132" t="str">
            <v>20181220V13858</v>
          </cell>
          <cell r="BC132" t="str">
            <v>VMATLACK</v>
          </cell>
          <cell r="BE132" t="str">
            <v>UNB-UNC-(DEC 21 2018)</v>
          </cell>
          <cell r="BF132">
            <v>20181220</v>
          </cell>
          <cell r="BG132" t="str">
            <v>S</v>
          </cell>
          <cell r="BH132">
            <v>313858</v>
          </cell>
          <cell r="BI132" t="str">
            <v>FMR LLC</v>
          </cell>
          <cell r="BR132">
            <v>0</v>
          </cell>
          <cell r="CI132">
            <v>1900066282</v>
          </cell>
          <cell r="CJ132">
            <v>2007</v>
          </cell>
          <cell r="CO132" t="str">
            <v>KZ</v>
          </cell>
          <cell r="CP132">
            <v>1500003274</v>
          </cell>
          <cell r="CQ132">
            <v>43455</v>
          </cell>
        </row>
        <row r="133">
          <cell r="A133">
            <v>1500003279</v>
          </cell>
          <cell r="B133">
            <v>2007</v>
          </cell>
          <cell r="C133">
            <v>1900066490</v>
          </cell>
          <cell r="D133">
            <v>2018</v>
          </cell>
          <cell r="E133">
            <v>12</v>
          </cell>
          <cell r="F133">
            <v>43461</v>
          </cell>
          <cell r="G133">
            <v>43461</v>
          </cell>
          <cell r="I133">
            <v>0</v>
          </cell>
          <cell r="J133">
            <v>2</v>
          </cell>
          <cell r="K133">
            <v>234000</v>
          </cell>
          <cell r="L133" t="str">
            <v>401K Contributions</v>
          </cell>
          <cell r="N133" t="str">
            <v>S</v>
          </cell>
          <cell r="O133">
            <v>28577.15</v>
          </cell>
          <cell r="P133">
            <v>86218.82</v>
          </cell>
          <cell r="Q133">
            <v>0</v>
          </cell>
          <cell r="R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J133">
            <v>2001</v>
          </cell>
          <cell r="AO133">
            <v>0</v>
          </cell>
          <cell r="BA133" t="str">
            <v>KR</v>
          </cell>
          <cell r="BB133" t="str">
            <v>20181228V313858</v>
          </cell>
          <cell r="BC133" t="str">
            <v>VMATLACK</v>
          </cell>
          <cell r="BE133" t="str">
            <v>UMY-UNC-Z2K-(DEC 28,2018)</v>
          </cell>
          <cell r="BF133">
            <v>20181227</v>
          </cell>
          <cell r="BG133" t="str">
            <v>S</v>
          </cell>
          <cell r="BH133">
            <v>313858</v>
          </cell>
          <cell r="BI133" t="str">
            <v>FMR LLC</v>
          </cell>
          <cell r="BR133">
            <v>0</v>
          </cell>
          <cell r="CI133">
            <v>1900066490</v>
          </cell>
          <cell r="CJ133">
            <v>2007</v>
          </cell>
          <cell r="CO133" t="str">
            <v>KZ</v>
          </cell>
          <cell r="CP133">
            <v>1500003279</v>
          </cell>
          <cell r="CQ133">
            <v>43462</v>
          </cell>
        </row>
        <row r="134">
          <cell r="A134">
            <v>1500003279</v>
          </cell>
          <cell r="B134">
            <v>2007</v>
          </cell>
          <cell r="C134">
            <v>1900066490</v>
          </cell>
          <cell r="D134">
            <v>2018</v>
          </cell>
          <cell r="E134">
            <v>12</v>
          </cell>
          <cell r="F134">
            <v>43461</v>
          </cell>
          <cell r="G134">
            <v>43461</v>
          </cell>
          <cell r="I134">
            <v>0</v>
          </cell>
          <cell r="J134">
            <v>3</v>
          </cell>
          <cell r="K134">
            <v>234000</v>
          </cell>
          <cell r="L134" t="str">
            <v>401K Contributions</v>
          </cell>
          <cell r="N134" t="str">
            <v>S</v>
          </cell>
          <cell r="O134">
            <v>49881.29</v>
          </cell>
          <cell r="P134">
            <v>86218.82</v>
          </cell>
          <cell r="Q134">
            <v>0</v>
          </cell>
          <cell r="R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J134">
            <v>2001</v>
          </cell>
          <cell r="AO134">
            <v>0</v>
          </cell>
          <cell r="BA134" t="str">
            <v>KR</v>
          </cell>
          <cell r="BB134" t="str">
            <v>20181228V313858</v>
          </cell>
          <cell r="BC134" t="str">
            <v>VMATLACK</v>
          </cell>
          <cell r="BE134" t="str">
            <v>UMY-UNC-Z2K-(DEC 28,2018)</v>
          </cell>
          <cell r="BF134">
            <v>20181227</v>
          </cell>
          <cell r="BG134" t="str">
            <v>S</v>
          </cell>
          <cell r="BH134">
            <v>313858</v>
          </cell>
          <cell r="BI134" t="str">
            <v>FMR LLC</v>
          </cell>
          <cell r="BR134">
            <v>0</v>
          </cell>
          <cell r="CI134">
            <v>1900066490</v>
          </cell>
          <cell r="CJ134">
            <v>2007</v>
          </cell>
          <cell r="CO134" t="str">
            <v>KZ</v>
          </cell>
          <cell r="CP134">
            <v>1500003279</v>
          </cell>
          <cell r="CQ134">
            <v>43462</v>
          </cell>
        </row>
        <row r="135">
          <cell r="A135">
            <v>1500003279</v>
          </cell>
          <cell r="B135">
            <v>2007</v>
          </cell>
          <cell r="C135">
            <v>1900066490</v>
          </cell>
          <cell r="D135">
            <v>2018</v>
          </cell>
          <cell r="E135">
            <v>12</v>
          </cell>
          <cell r="F135">
            <v>43461</v>
          </cell>
          <cell r="G135">
            <v>43461</v>
          </cell>
          <cell r="I135">
            <v>0</v>
          </cell>
          <cell r="J135">
            <v>4</v>
          </cell>
          <cell r="K135">
            <v>234000</v>
          </cell>
          <cell r="L135" t="str">
            <v>401K Contributions</v>
          </cell>
          <cell r="N135" t="str">
            <v>S</v>
          </cell>
          <cell r="O135">
            <v>7760.38</v>
          </cell>
          <cell r="P135">
            <v>86218.82</v>
          </cell>
          <cell r="Q135">
            <v>0</v>
          </cell>
          <cell r="R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J135">
            <v>2001</v>
          </cell>
          <cell r="AO135">
            <v>0</v>
          </cell>
          <cell r="BA135" t="str">
            <v>KR</v>
          </cell>
          <cell r="BB135" t="str">
            <v>20181228V313858</v>
          </cell>
          <cell r="BC135" t="str">
            <v>VMATLACK</v>
          </cell>
          <cell r="BE135" t="str">
            <v>UMY-UNC-Z2K-(DEC 28,2018)</v>
          </cell>
          <cell r="BF135">
            <v>20181227</v>
          </cell>
          <cell r="BG135" t="str">
            <v>S</v>
          </cell>
          <cell r="BH135">
            <v>313858</v>
          </cell>
          <cell r="BI135" t="str">
            <v>FMR LLC</v>
          </cell>
          <cell r="BR135">
            <v>0</v>
          </cell>
          <cell r="CI135">
            <v>1900066490</v>
          </cell>
          <cell r="CJ135">
            <v>2007</v>
          </cell>
          <cell r="CO135" t="str">
            <v>KZ</v>
          </cell>
          <cell r="CP135">
            <v>1500003279</v>
          </cell>
          <cell r="CQ135">
            <v>43462</v>
          </cell>
        </row>
        <row r="136">
          <cell r="A136">
            <v>1500003264</v>
          </cell>
          <cell r="B136">
            <v>2007</v>
          </cell>
          <cell r="C136">
            <v>1900066156</v>
          </cell>
          <cell r="D136">
            <v>2018</v>
          </cell>
          <cell r="E136">
            <v>12</v>
          </cell>
          <cell r="F136">
            <v>43447</v>
          </cell>
          <cell r="G136">
            <v>43447</v>
          </cell>
          <cell r="I136">
            <v>0</v>
          </cell>
          <cell r="J136">
            <v>5</v>
          </cell>
          <cell r="K136">
            <v>617000</v>
          </cell>
          <cell r="L136" t="str">
            <v>401K Match</v>
          </cell>
          <cell r="N136" t="str">
            <v>S</v>
          </cell>
          <cell r="O136">
            <v>121.22</v>
          </cell>
          <cell r="P136">
            <v>84619.97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J136">
            <v>2001</v>
          </cell>
          <cell r="AK136">
            <v>20824</v>
          </cell>
          <cell r="AO136">
            <v>0</v>
          </cell>
          <cell r="AZ136">
            <v>20824</v>
          </cell>
          <cell r="BA136" t="str">
            <v>KR</v>
          </cell>
          <cell r="BB136" t="str">
            <v>20181213V313858C</v>
          </cell>
          <cell r="BC136" t="str">
            <v>VMATLACK</v>
          </cell>
          <cell r="BE136" t="str">
            <v>UMY-UNC-Z2K-(DECEMBER 14 2018)</v>
          </cell>
          <cell r="BF136">
            <v>20181213</v>
          </cell>
          <cell r="BG136" t="str">
            <v>S</v>
          </cell>
          <cell r="BH136">
            <v>313858</v>
          </cell>
          <cell r="BI136" t="str">
            <v>FMR LLC</v>
          </cell>
          <cell r="BR136">
            <v>0</v>
          </cell>
          <cell r="CI136">
            <v>1900066156</v>
          </cell>
          <cell r="CJ136">
            <v>2007</v>
          </cell>
          <cell r="CO136" t="str">
            <v>KZ</v>
          </cell>
          <cell r="CP136">
            <v>1500003264</v>
          </cell>
          <cell r="CQ136">
            <v>43447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85937-770D-4813-96DB-45B208ED9AE5}">
  <dimension ref="A1"/>
  <sheetViews>
    <sheetView workbookViewId="0">
      <selection activeCell="E33" sqref="E33"/>
    </sheetView>
  </sheetViews>
  <sheetFormatPr defaultRowHeight="15"/>
  <sheetData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AC537-DDD7-489A-8920-F66F7618D5C2}">
  <sheetPr>
    <tabColor rgb="FF92D050"/>
  </sheetPr>
  <dimension ref="A1:AC92"/>
  <sheetViews>
    <sheetView topLeftCell="B1" zoomScale="118" zoomScaleNormal="118" workbookViewId="0">
      <selection activeCell="L24" sqref="L24"/>
    </sheetView>
  </sheetViews>
  <sheetFormatPr defaultRowHeight="15"/>
  <cols>
    <col min="4" max="4" width="46" bestFit="1" customWidth="1"/>
    <col min="5" max="5" width="12.42578125" bestFit="1" customWidth="1"/>
    <col min="6" max="6" width="13.28515625" bestFit="1" customWidth="1"/>
    <col min="7" max="7" width="15.28515625" bestFit="1" customWidth="1"/>
    <col min="9" max="9" width="11.85546875" bestFit="1" customWidth="1"/>
    <col min="11" max="11" width="16.140625" bestFit="1" customWidth="1"/>
    <col min="13" max="13" width="14.28515625" bestFit="1" customWidth="1"/>
    <col min="15" max="15" width="16.140625" bestFit="1" customWidth="1"/>
    <col min="16" max="16" width="18.7109375" customWidth="1"/>
    <col min="17" max="17" width="16.140625" bestFit="1" customWidth="1"/>
    <col min="19" max="19" width="11.5703125" bestFit="1" customWidth="1"/>
    <col min="20" max="20" width="13.85546875" bestFit="1" customWidth="1"/>
    <col min="22" max="22" width="14.85546875" bestFit="1" customWidth="1"/>
    <col min="29" max="29" width="10.5703125" bestFit="1" customWidth="1"/>
  </cols>
  <sheetData>
    <row r="1" spans="1:17">
      <c r="A1" s="78"/>
      <c r="B1" s="78"/>
      <c r="C1" s="78"/>
      <c r="D1" s="78"/>
      <c r="E1" s="78"/>
      <c r="F1" s="78"/>
    </row>
    <row r="2" spans="1:17">
      <c r="A2" s="78"/>
      <c r="B2" s="78"/>
      <c r="C2" s="78"/>
      <c r="D2" s="78"/>
      <c r="E2" s="78"/>
      <c r="F2" s="78"/>
    </row>
    <row r="3" spans="1:17">
      <c r="A3" s="78"/>
      <c r="B3" s="22"/>
      <c r="C3" s="81"/>
      <c r="D3" s="81"/>
      <c r="E3" s="81"/>
      <c r="F3" s="36" t="s">
        <v>19</v>
      </c>
    </row>
    <row r="4" spans="1:17">
      <c r="A4" s="78"/>
      <c r="B4" s="22"/>
      <c r="C4" s="81"/>
      <c r="D4" s="81"/>
      <c r="E4" s="81"/>
      <c r="F4" s="37" t="s">
        <v>22</v>
      </c>
    </row>
    <row r="5" spans="1:17">
      <c r="A5" s="78"/>
      <c r="B5" s="22"/>
      <c r="C5" s="81"/>
      <c r="D5" s="81"/>
      <c r="E5" s="81"/>
      <c r="F5" s="38" t="s">
        <v>23</v>
      </c>
    </row>
    <row r="6" spans="1:17">
      <c r="A6" s="78"/>
      <c r="B6" s="22"/>
      <c r="C6" s="81"/>
      <c r="D6" s="81"/>
      <c r="E6" s="81"/>
      <c r="F6" s="81"/>
    </row>
    <row r="7" spans="1:17">
      <c r="A7" s="78"/>
      <c r="B7" s="78"/>
      <c r="C7" s="81"/>
      <c r="D7" s="69" t="s">
        <v>87</v>
      </c>
      <c r="E7" s="81"/>
      <c r="F7" s="81"/>
    </row>
    <row r="8" spans="1:17" ht="15.75" thickBot="1">
      <c r="A8" s="78"/>
      <c r="B8" s="78"/>
      <c r="C8" s="81"/>
      <c r="D8" s="87" t="s">
        <v>84</v>
      </c>
      <c r="E8" s="81"/>
      <c r="F8" s="81"/>
    </row>
    <row r="9" spans="1:17" ht="15.75">
      <c r="A9" s="78"/>
      <c r="B9" s="78"/>
      <c r="C9" s="81"/>
      <c r="D9" s="87" t="s">
        <v>85</v>
      </c>
      <c r="E9" s="81"/>
      <c r="F9" s="81"/>
      <c r="I9" s="80"/>
      <c r="J9" s="80"/>
      <c r="K9" s="113" t="s">
        <v>94</v>
      </c>
      <c r="L9" s="93"/>
      <c r="M9" s="93"/>
      <c r="N9" s="114"/>
      <c r="O9" s="93" t="s">
        <v>22</v>
      </c>
      <c r="Q9" s="113" t="s">
        <v>94</v>
      </c>
    </row>
    <row r="10" spans="1:17" ht="15.75">
      <c r="A10" s="78"/>
      <c r="B10" s="22"/>
      <c r="C10" s="81"/>
      <c r="D10" s="88" t="s">
        <v>10</v>
      </c>
      <c r="E10" s="81"/>
      <c r="F10" s="81"/>
      <c r="I10" s="80"/>
      <c r="J10" s="80"/>
      <c r="K10" s="115" t="s">
        <v>0</v>
      </c>
      <c r="L10" s="93"/>
      <c r="M10" s="28" t="s">
        <v>95</v>
      </c>
      <c r="N10" s="114"/>
      <c r="O10" s="28" t="s">
        <v>23</v>
      </c>
      <c r="Q10" s="115" t="s">
        <v>0</v>
      </c>
    </row>
    <row r="11" spans="1:17" ht="15.75">
      <c r="A11" s="78"/>
      <c r="B11" s="22"/>
      <c r="C11" s="81"/>
      <c r="D11" s="81"/>
      <c r="E11" s="81"/>
      <c r="F11" s="81"/>
      <c r="I11" s="80"/>
      <c r="J11" s="80"/>
      <c r="K11" s="116"/>
      <c r="L11" s="80"/>
      <c r="M11" s="80"/>
      <c r="N11" s="80"/>
      <c r="O11" s="80"/>
      <c r="Q11" s="116"/>
    </row>
    <row r="12" spans="1:17" ht="15.75">
      <c r="A12" s="78"/>
      <c r="B12" s="39"/>
      <c r="C12" s="81"/>
      <c r="D12" s="81" t="s">
        <v>25</v>
      </c>
      <c r="E12" s="81"/>
      <c r="F12" s="40">
        <v>0</v>
      </c>
      <c r="I12" s="80" t="s">
        <v>25</v>
      </c>
      <c r="J12" s="80"/>
      <c r="K12" s="117">
        <f>+K14-K13</f>
        <v>676540456.57063079</v>
      </c>
      <c r="L12" s="80"/>
      <c r="M12" s="106">
        <f>+M34</f>
        <v>-5231606.3366666688</v>
      </c>
      <c r="N12" s="80"/>
      <c r="O12" s="106">
        <f>+K12+M12</f>
        <v>671308850.23396409</v>
      </c>
      <c r="Q12" s="117">
        <v>676540456.57063079</v>
      </c>
    </row>
    <row r="13" spans="1:17" ht="15.75">
      <c r="A13" s="78"/>
      <c r="B13" s="39"/>
      <c r="C13" s="81"/>
      <c r="D13" s="41" t="s">
        <v>27</v>
      </c>
      <c r="E13" s="81"/>
      <c r="F13" s="42">
        <v>0</v>
      </c>
      <c r="I13" s="80" t="s">
        <v>27</v>
      </c>
      <c r="J13" s="80"/>
      <c r="K13" s="118">
        <f>+K47</f>
        <v>43248180.370474733</v>
      </c>
      <c r="L13" s="80"/>
      <c r="M13" s="107">
        <f>+M47</f>
        <v>43248180.370474733</v>
      </c>
      <c r="N13" s="80"/>
      <c r="O13" s="107">
        <f>+K13+M13</f>
        <v>86496360.740949467</v>
      </c>
      <c r="Q13" s="118">
        <v>43248180.370474733</v>
      </c>
    </row>
    <row r="14" spans="1:17" ht="16.5" thickBot="1">
      <c r="A14" s="78"/>
      <c r="B14" s="39"/>
      <c r="C14" s="81"/>
      <c r="D14" s="43" t="s">
        <v>28</v>
      </c>
      <c r="E14" s="81"/>
      <c r="F14" s="44">
        <f>+F13+F12</f>
        <v>0</v>
      </c>
      <c r="I14" s="119" t="s">
        <v>28</v>
      </c>
      <c r="J14" s="80"/>
      <c r="K14" s="120">
        <v>719788636.94110548</v>
      </c>
      <c r="L14" s="80"/>
      <c r="M14" s="121">
        <f>SUM(M12:M13)</f>
        <v>38016574.033808067</v>
      </c>
      <c r="N14" s="80"/>
      <c r="O14" s="121">
        <f>SUM(O12:O13)</f>
        <v>757805210.9749136</v>
      </c>
      <c r="Q14" s="120">
        <v>719788636.94110548</v>
      </c>
    </row>
    <row r="15" spans="1:17" ht="16.5" thickTop="1">
      <c r="A15" s="78"/>
      <c r="B15" s="39" t="s">
        <v>91</v>
      </c>
      <c r="C15" s="81"/>
      <c r="D15" s="81"/>
      <c r="E15" s="81" t="s">
        <v>88</v>
      </c>
      <c r="F15" s="42">
        <f>+K14</f>
        <v>719788636.94110548</v>
      </c>
      <c r="G15" s="1"/>
      <c r="I15" s="80"/>
      <c r="J15" s="80"/>
      <c r="K15" s="122"/>
      <c r="L15" s="80"/>
      <c r="M15" s="107"/>
      <c r="N15" s="80"/>
      <c r="O15" s="107"/>
      <c r="Q15" s="122"/>
    </row>
    <row r="16" spans="1:17" ht="15.75">
      <c r="A16" s="78"/>
      <c r="B16" s="22"/>
      <c r="C16" s="81"/>
      <c r="D16" s="45" t="s">
        <v>29</v>
      </c>
      <c r="E16" s="81"/>
      <c r="F16" s="42"/>
      <c r="I16" s="123" t="s">
        <v>29</v>
      </c>
      <c r="J16" s="80"/>
      <c r="K16" s="122"/>
      <c r="L16" s="80"/>
      <c r="M16" s="107"/>
      <c r="N16" s="80"/>
      <c r="O16" s="107"/>
      <c r="Q16" s="122"/>
    </row>
    <row r="17" spans="1:19" ht="15.75">
      <c r="A17" s="78"/>
      <c r="B17" s="22"/>
      <c r="C17" s="81"/>
      <c r="D17" s="81"/>
      <c r="E17" s="81"/>
      <c r="F17" s="42"/>
      <c r="I17" s="80"/>
      <c r="J17" s="80"/>
      <c r="K17" s="122"/>
      <c r="L17" s="80"/>
      <c r="M17" s="107"/>
      <c r="N17" s="80"/>
      <c r="O17" s="107"/>
      <c r="Q17" s="122"/>
    </row>
    <row r="18" spans="1:19" ht="15.75">
      <c r="A18" s="78"/>
      <c r="B18" s="39" t="s">
        <v>30</v>
      </c>
      <c r="C18" s="81"/>
      <c r="D18" s="81" t="s">
        <v>31</v>
      </c>
      <c r="E18" s="81"/>
      <c r="F18" s="42">
        <f>+K18</f>
        <v>242263399.82253194</v>
      </c>
      <c r="I18" s="80" t="s">
        <v>31</v>
      </c>
      <c r="J18" s="80"/>
      <c r="K18" s="124">
        <v>242263399.82253194</v>
      </c>
      <c r="L18" s="80"/>
      <c r="M18" s="106">
        <v>0</v>
      </c>
      <c r="N18" s="80"/>
      <c r="O18" s="106">
        <f>+K18+M18</f>
        <v>242263399.82253194</v>
      </c>
      <c r="Q18" s="124">
        <v>242263399.82253194</v>
      </c>
    </row>
    <row r="19" spans="1:19" ht="15.75">
      <c r="A19" s="78"/>
      <c r="B19" s="39" t="s">
        <v>32</v>
      </c>
      <c r="C19" s="81"/>
      <c r="D19" s="81" t="s">
        <v>33</v>
      </c>
      <c r="E19" s="81"/>
      <c r="F19" s="42">
        <f>+K19</f>
        <v>76705793.353584096</v>
      </c>
      <c r="I19" s="80" t="s">
        <v>33</v>
      </c>
      <c r="J19" s="80"/>
      <c r="K19" s="124">
        <v>76705793.353584096</v>
      </c>
      <c r="L19" s="80"/>
      <c r="M19" s="107">
        <v>0</v>
      </c>
      <c r="N19" s="80"/>
      <c r="O19" s="107">
        <f>+K19+M19</f>
        <v>76705793.353584096</v>
      </c>
      <c r="Q19" s="124">
        <v>76705793.353584096</v>
      </c>
    </row>
    <row r="20" spans="1:19" ht="15.75">
      <c r="A20" s="78"/>
      <c r="B20" s="22"/>
      <c r="C20" s="81"/>
      <c r="D20" s="81"/>
      <c r="E20" s="81"/>
      <c r="F20" s="42"/>
      <c r="I20" s="80"/>
      <c r="J20" s="80"/>
      <c r="K20" s="122"/>
      <c r="L20" s="80"/>
      <c r="M20" s="107"/>
      <c r="N20" s="80"/>
      <c r="O20" s="107"/>
      <c r="Q20" s="122"/>
    </row>
    <row r="21" spans="1:19" ht="15.75">
      <c r="A21" s="78"/>
      <c r="B21" s="22"/>
      <c r="C21" s="81"/>
      <c r="D21" s="81" t="s">
        <v>34</v>
      </c>
      <c r="E21" s="81"/>
      <c r="F21" s="42"/>
      <c r="I21" s="80" t="s">
        <v>34</v>
      </c>
      <c r="J21" s="80"/>
      <c r="K21" s="122"/>
      <c r="L21" s="80"/>
      <c r="M21" s="107"/>
      <c r="N21" s="80"/>
      <c r="O21" s="107"/>
      <c r="Q21" s="122"/>
    </row>
    <row r="22" spans="1:19" ht="15.75">
      <c r="A22" s="78"/>
      <c r="B22" s="39" t="s">
        <v>63</v>
      </c>
      <c r="C22" s="81"/>
      <c r="D22" s="43" t="s">
        <v>35</v>
      </c>
      <c r="E22" s="81"/>
      <c r="F22" s="42">
        <f t="shared" ref="F22:F31" si="0">+K22</f>
        <v>5164062.6731000002</v>
      </c>
      <c r="I22" s="119" t="s">
        <v>35</v>
      </c>
      <c r="J22" s="80"/>
      <c r="K22" s="124">
        <v>5164062.6731000002</v>
      </c>
      <c r="L22" s="70"/>
      <c r="M22" s="107">
        <v>0</v>
      </c>
      <c r="N22" s="80"/>
      <c r="O22" s="107">
        <f t="shared" ref="O22:O31" si="1">+K22+M22</f>
        <v>5164062.6731000002</v>
      </c>
      <c r="Q22" s="124">
        <v>5164062.6731000002</v>
      </c>
    </row>
    <row r="23" spans="1:19" ht="15.75">
      <c r="A23" s="78"/>
      <c r="B23" s="39" t="s">
        <v>64</v>
      </c>
      <c r="C23" s="78"/>
      <c r="D23" s="43" t="s">
        <v>20</v>
      </c>
      <c r="E23" s="81"/>
      <c r="F23" s="42">
        <f t="shared" si="0"/>
        <v>49022.416666899997</v>
      </c>
      <c r="I23" s="119" t="s">
        <v>20</v>
      </c>
      <c r="J23" s="80"/>
      <c r="K23" s="124">
        <v>49022.416666899997</v>
      </c>
      <c r="L23" s="70"/>
      <c r="M23" s="107">
        <v>0</v>
      </c>
      <c r="N23" s="80"/>
      <c r="O23" s="107">
        <f t="shared" si="1"/>
        <v>49022.416666899997</v>
      </c>
      <c r="Q23" s="124">
        <v>49022.416666899997</v>
      </c>
    </row>
    <row r="24" spans="1:19" ht="15.75">
      <c r="A24" s="78"/>
      <c r="B24" s="39" t="s">
        <v>65</v>
      </c>
      <c r="C24" s="81"/>
      <c r="D24" s="43" t="s">
        <v>36</v>
      </c>
      <c r="E24" s="81"/>
      <c r="F24" s="42">
        <f t="shared" si="0"/>
        <v>8246219.8331000004</v>
      </c>
      <c r="I24" s="119" t="s">
        <v>36</v>
      </c>
      <c r="J24" s="80"/>
      <c r="K24" s="124">
        <v>8246219.8331000004</v>
      </c>
      <c r="L24" s="70"/>
      <c r="M24" s="107">
        <v>0</v>
      </c>
      <c r="N24" s="80"/>
      <c r="O24" s="107">
        <f t="shared" si="1"/>
        <v>8246219.8331000004</v>
      </c>
      <c r="Q24" s="124">
        <v>8246219.8331000004</v>
      </c>
    </row>
    <row r="25" spans="1:19" ht="15.75">
      <c r="A25" s="78"/>
      <c r="B25" s="39" t="s">
        <v>66</v>
      </c>
      <c r="C25" s="81"/>
      <c r="D25" s="43" t="s">
        <v>37</v>
      </c>
      <c r="E25" s="81"/>
      <c r="F25" s="42">
        <f t="shared" si="0"/>
        <v>11028255.970000001</v>
      </c>
      <c r="I25" s="119" t="s">
        <v>37</v>
      </c>
      <c r="J25" s="80"/>
      <c r="K25" s="124">
        <v>11028255.970000001</v>
      </c>
      <c r="L25" s="70"/>
      <c r="M25" s="107">
        <v>0</v>
      </c>
      <c r="N25" s="80"/>
      <c r="O25" s="107">
        <f t="shared" si="1"/>
        <v>11028255.970000001</v>
      </c>
      <c r="Q25" s="124">
        <v>11028255.970000001</v>
      </c>
    </row>
    <row r="26" spans="1:19" ht="15.75">
      <c r="A26" s="78"/>
      <c r="B26" s="39" t="s">
        <v>67</v>
      </c>
      <c r="C26" s="81"/>
      <c r="D26" s="43" t="s">
        <v>38</v>
      </c>
      <c r="E26" s="81"/>
      <c r="F26" s="42">
        <f t="shared" si="0"/>
        <v>578137.38</v>
      </c>
      <c r="I26" s="119" t="s">
        <v>38</v>
      </c>
      <c r="J26" s="80"/>
      <c r="K26" s="124">
        <v>578137.38</v>
      </c>
      <c r="L26" s="70"/>
      <c r="M26" s="107">
        <v>0</v>
      </c>
      <c r="N26" s="80"/>
      <c r="O26" s="107">
        <f t="shared" si="1"/>
        <v>578137.38</v>
      </c>
      <c r="Q26" s="124">
        <v>578137.38</v>
      </c>
    </row>
    <row r="27" spans="1:19" ht="15.75">
      <c r="A27" s="78"/>
      <c r="B27" s="39" t="s">
        <v>68</v>
      </c>
      <c r="C27" s="81"/>
      <c r="D27" s="43" t="s">
        <v>69</v>
      </c>
      <c r="E27" s="81"/>
      <c r="F27" s="42">
        <f t="shared" si="0"/>
        <v>0</v>
      </c>
      <c r="I27" s="119" t="s">
        <v>69</v>
      </c>
      <c r="J27" s="80"/>
      <c r="K27" s="124">
        <v>0</v>
      </c>
      <c r="L27" s="70"/>
      <c r="M27" s="107">
        <v>0</v>
      </c>
      <c r="N27" s="80"/>
      <c r="O27" s="107">
        <f t="shared" si="1"/>
        <v>0</v>
      </c>
      <c r="Q27" s="124">
        <v>0</v>
      </c>
    </row>
    <row r="28" spans="1:19" ht="15.75">
      <c r="A28" s="78"/>
      <c r="B28" s="39" t="s">
        <v>70</v>
      </c>
      <c r="C28" s="81"/>
      <c r="D28" s="43" t="s">
        <v>71</v>
      </c>
      <c r="E28" s="2"/>
      <c r="F28" s="42">
        <f t="shared" si="0"/>
        <v>785685.49000000011</v>
      </c>
      <c r="I28" s="119" t="s">
        <v>71</v>
      </c>
      <c r="J28" s="80"/>
      <c r="K28" s="124">
        <v>785685.49000000011</v>
      </c>
      <c r="L28" s="70"/>
      <c r="M28" s="107">
        <v>0</v>
      </c>
      <c r="N28" s="80"/>
      <c r="O28" s="107">
        <f t="shared" si="1"/>
        <v>785685.49000000011</v>
      </c>
      <c r="Q28" s="124">
        <v>785685.49000000011</v>
      </c>
    </row>
    <row r="29" spans="1:19" ht="15.75">
      <c r="A29" s="78"/>
      <c r="B29" s="39" t="s">
        <v>72</v>
      </c>
      <c r="C29" s="81"/>
      <c r="D29" s="43" t="s">
        <v>100</v>
      </c>
      <c r="E29" s="81"/>
      <c r="F29" s="42">
        <f t="shared" si="0"/>
        <v>0</v>
      </c>
      <c r="I29" s="119" t="s">
        <v>100</v>
      </c>
      <c r="J29" s="80"/>
      <c r="K29" s="124">
        <v>0</v>
      </c>
      <c r="L29" s="70"/>
      <c r="M29" s="107">
        <v>0</v>
      </c>
      <c r="N29" s="80"/>
      <c r="O29" s="107">
        <f t="shared" si="1"/>
        <v>0</v>
      </c>
      <c r="Q29" s="124">
        <v>0</v>
      </c>
    </row>
    <row r="30" spans="1:19" ht="15.75">
      <c r="A30" s="78"/>
      <c r="B30" s="39" t="s">
        <v>73</v>
      </c>
      <c r="C30" s="81"/>
      <c r="D30" s="43" t="s">
        <v>74</v>
      </c>
      <c r="E30" s="81"/>
      <c r="F30" s="42">
        <f t="shared" si="0"/>
        <v>3425210.42</v>
      </c>
      <c r="I30" s="119" t="s">
        <v>74</v>
      </c>
      <c r="J30" s="80"/>
      <c r="K30" s="124">
        <v>3425210.42</v>
      </c>
      <c r="L30" s="70"/>
      <c r="M30" s="107">
        <v>0</v>
      </c>
      <c r="N30" s="80"/>
      <c r="O30" s="107">
        <f t="shared" si="1"/>
        <v>3425210.42</v>
      </c>
      <c r="Q30" s="124">
        <v>3425210.42</v>
      </c>
    </row>
    <row r="31" spans="1:19" ht="15.75">
      <c r="A31" s="78"/>
      <c r="B31" s="89" t="s">
        <v>90</v>
      </c>
      <c r="C31" s="81"/>
      <c r="D31" s="43" t="s">
        <v>89</v>
      </c>
      <c r="E31" s="81"/>
      <c r="F31" s="42">
        <f t="shared" si="0"/>
        <v>-2042837.1822120743</v>
      </c>
      <c r="I31" s="119" t="s">
        <v>89</v>
      </c>
      <c r="J31" s="80"/>
      <c r="K31" s="124">
        <v>-2042837.1822120743</v>
      </c>
      <c r="L31" s="70"/>
      <c r="M31" s="107">
        <v>0</v>
      </c>
      <c r="N31" s="80"/>
      <c r="O31" s="107">
        <f t="shared" si="1"/>
        <v>-2042837.1822120743</v>
      </c>
      <c r="Q31" s="124">
        <v>-2042837.1822120743</v>
      </c>
    </row>
    <row r="32" spans="1:19" ht="16.5" thickBot="1">
      <c r="A32" s="78"/>
      <c r="B32" s="22" t="s">
        <v>62</v>
      </c>
      <c r="C32" s="81"/>
      <c r="D32" s="46" t="s">
        <v>39</v>
      </c>
      <c r="E32" s="81"/>
      <c r="F32" s="44">
        <f>SUM(F22:F31)</f>
        <v>27233757.000654828</v>
      </c>
      <c r="I32" s="125" t="s">
        <v>39</v>
      </c>
      <c r="J32" s="80"/>
      <c r="K32" s="120">
        <f>SUM(K22:K31)</f>
        <v>27233757.000654828</v>
      </c>
      <c r="L32" s="70"/>
      <c r="M32" s="121">
        <f>SUM(M22:M31)</f>
        <v>0</v>
      </c>
      <c r="N32" s="80"/>
      <c r="O32" s="121">
        <f>SUM(O22:O31)</f>
        <v>27233757.000654828</v>
      </c>
      <c r="Q32" s="120">
        <v>27233757.000654828</v>
      </c>
      <c r="S32" s="111">
        <f>SUM(Q22:Q31)</f>
        <v>27233757.000654828</v>
      </c>
    </row>
    <row r="33" spans="1:17" ht="16.5" thickTop="1">
      <c r="A33" s="78"/>
      <c r="B33" s="39"/>
      <c r="C33" s="81"/>
      <c r="D33" s="47"/>
      <c r="E33" s="81"/>
      <c r="F33" s="42"/>
      <c r="I33" s="72"/>
      <c r="J33" s="80"/>
      <c r="K33" s="122"/>
      <c r="L33" s="70"/>
      <c r="M33" s="107"/>
      <c r="N33" s="80"/>
      <c r="O33" s="107"/>
      <c r="Q33" s="122"/>
    </row>
    <row r="34" spans="1:17" ht="15.75">
      <c r="A34" s="78"/>
      <c r="B34" s="39" t="s">
        <v>40</v>
      </c>
      <c r="C34" s="81"/>
      <c r="D34" s="81" t="s">
        <v>41</v>
      </c>
      <c r="E34" s="81"/>
      <c r="F34" s="42">
        <f>+K34</f>
        <v>5231606.3366666688</v>
      </c>
      <c r="I34" s="80" t="s">
        <v>41</v>
      </c>
      <c r="J34" s="80"/>
      <c r="K34" s="124">
        <v>5231606.3366666688</v>
      </c>
      <c r="L34" s="70"/>
      <c r="M34" s="107">
        <f>-K34</f>
        <v>-5231606.3366666688</v>
      </c>
      <c r="N34" s="80"/>
      <c r="O34" s="107">
        <f t="shared" ref="O34:O36" si="2">+K34+M34</f>
        <v>0</v>
      </c>
      <c r="Q34" s="124">
        <v>5231606.3366666688</v>
      </c>
    </row>
    <row r="35" spans="1:17" ht="15.75">
      <c r="A35" s="78"/>
      <c r="B35" s="39" t="s">
        <v>42</v>
      </c>
      <c r="C35" s="81"/>
      <c r="D35" s="41" t="s">
        <v>43</v>
      </c>
      <c r="E35" s="81"/>
      <c r="F35" s="90">
        <f>+F58-F36-F34-F32-F19-F18</f>
        <v>93776412.555909991</v>
      </c>
      <c r="I35" s="80" t="s">
        <v>43</v>
      </c>
      <c r="J35" s="80"/>
      <c r="K35" s="124">
        <v>93776412.555909902</v>
      </c>
      <c r="L35" s="70"/>
      <c r="M35" s="107">
        <v>0</v>
      </c>
      <c r="N35" s="80"/>
      <c r="O35" s="107">
        <f t="shared" si="2"/>
        <v>93776412.555909902</v>
      </c>
      <c r="Q35" s="124">
        <v>93776412.555909902</v>
      </c>
    </row>
    <row r="36" spans="1:17" ht="15.75">
      <c r="A36" s="78"/>
      <c r="B36" s="39" t="s">
        <v>44</v>
      </c>
      <c r="C36" s="81"/>
      <c r="D36" s="81" t="s">
        <v>45</v>
      </c>
      <c r="E36" s="81"/>
      <c r="F36" s="42">
        <f>+K36</f>
        <v>79386750.570999995</v>
      </c>
      <c r="I36" s="80" t="s">
        <v>45</v>
      </c>
      <c r="J36" s="80"/>
      <c r="K36" s="124">
        <v>79386750.570999995</v>
      </c>
      <c r="L36" s="70"/>
      <c r="M36" s="107">
        <v>0</v>
      </c>
      <c r="N36" s="80"/>
      <c r="O36" s="107">
        <f t="shared" si="2"/>
        <v>79386750.570999995</v>
      </c>
      <c r="Q36" s="124">
        <v>79386750.570999995</v>
      </c>
    </row>
    <row r="37" spans="1:17" ht="16.5" thickBot="1">
      <c r="A37" s="78"/>
      <c r="B37" s="39"/>
      <c r="C37" s="81"/>
      <c r="D37" s="94" t="s">
        <v>46</v>
      </c>
      <c r="E37" s="95"/>
      <c r="F37" s="96">
        <f>SUM(F18:F31,F34:F36)</f>
        <v>524597719.6403476</v>
      </c>
      <c r="G37" s="112"/>
      <c r="I37" s="126" t="s">
        <v>46</v>
      </c>
      <c r="J37" s="80"/>
      <c r="K37" s="120">
        <f>SUM(K18:K36)-K32</f>
        <v>524597719.64034748</v>
      </c>
      <c r="L37" s="80"/>
      <c r="M37" s="121">
        <f>SUM(M18:M36)-M32</f>
        <v>-5231606.3366666688</v>
      </c>
      <c r="N37" s="80"/>
      <c r="O37" s="121">
        <f>SUM(O18:O36)-O32</f>
        <v>519366113.3036809</v>
      </c>
      <c r="Q37" s="120">
        <v>524597719.64034748</v>
      </c>
    </row>
    <row r="38" spans="1:17" ht="16.5" thickTop="1">
      <c r="A38" s="78"/>
      <c r="B38" s="78"/>
      <c r="C38" s="78"/>
      <c r="D38" s="2"/>
      <c r="E38" s="81"/>
      <c r="F38" s="42"/>
      <c r="I38" s="80"/>
      <c r="J38" s="80"/>
      <c r="K38" s="122"/>
      <c r="L38" s="80"/>
      <c r="M38" s="107"/>
      <c r="N38" s="80"/>
      <c r="O38" s="107"/>
      <c r="Q38" s="122"/>
    </row>
    <row r="39" spans="1:17" ht="15.75">
      <c r="A39" s="78"/>
      <c r="B39" s="39"/>
      <c r="C39" s="81"/>
      <c r="D39" s="81" t="s">
        <v>47</v>
      </c>
      <c r="E39" s="81"/>
      <c r="F39" s="42"/>
      <c r="I39" s="80" t="s">
        <v>47</v>
      </c>
      <c r="J39" s="80"/>
      <c r="K39" s="122"/>
      <c r="L39" s="80"/>
      <c r="M39" s="107"/>
      <c r="N39" s="80"/>
      <c r="O39" s="107"/>
      <c r="Q39" s="122"/>
    </row>
    <row r="40" spans="1:17" ht="15.75">
      <c r="A40" s="78"/>
      <c r="B40" s="22" t="s">
        <v>48</v>
      </c>
      <c r="C40" s="49" t="s">
        <v>1</v>
      </c>
      <c r="D40" s="50" t="s">
        <v>49</v>
      </c>
      <c r="E40" s="81"/>
      <c r="F40" s="42">
        <f t="shared" ref="F40:F42" si="3">+K40</f>
        <v>4158926</v>
      </c>
      <c r="I40" s="76" t="s">
        <v>49</v>
      </c>
      <c r="J40" s="80"/>
      <c r="K40" s="124">
        <v>4158926</v>
      </c>
      <c r="L40" s="80"/>
      <c r="M40" s="107">
        <v>0</v>
      </c>
      <c r="N40" s="80"/>
      <c r="O40" s="107">
        <f t="shared" ref="O40:O42" si="4">+K40+M40</f>
        <v>4158926</v>
      </c>
      <c r="Q40" s="124">
        <v>4158926</v>
      </c>
    </row>
    <row r="41" spans="1:17" ht="15.75">
      <c r="A41" s="78"/>
      <c r="B41" s="22" t="s">
        <v>50</v>
      </c>
      <c r="C41" s="49" t="s">
        <v>1</v>
      </c>
      <c r="D41" s="50" t="s">
        <v>21</v>
      </c>
      <c r="E41" s="81"/>
      <c r="F41" s="42">
        <f t="shared" si="3"/>
        <v>0</v>
      </c>
      <c r="I41" s="76" t="s">
        <v>21</v>
      </c>
      <c r="J41" s="80"/>
      <c r="K41" s="124">
        <v>0</v>
      </c>
      <c r="L41" s="80"/>
      <c r="M41" s="107">
        <v>0</v>
      </c>
      <c r="N41" s="80"/>
      <c r="O41" s="107">
        <f t="shared" si="4"/>
        <v>0</v>
      </c>
      <c r="Q41" s="124">
        <v>0</v>
      </c>
    </row>
    <row r="42" spans="1:17" ht="15.75">
      <c r="A42" s="78"/>
      <c r="B42" s="39" t="s">
        <v>51</v>
      </c>
      <c r="C42" s="81"/>
      <c r="D42" s="50" t="s">
        <v>52</v>
      </c>
      <c r="E42" s="81"/>
      <c r="F42" s="42">
        <f t="shared" si="3"/>
        <v>17307591.182599999</v>
      </c>
      <c r="I42" s="76" t="s">
        <v>52</v>
      </c>
      <c r="J42" s="80"/>
      <c r="K42" s="124">
        <v>17307591.182599999</v>
      </c>
      <c r="L42" s="80"/>
      <c r="M42" s="107">
        <v>0</v>
      </c>
      <c r="N42" s="80"/>
      <c r="O42" s="107">
        <f t="shared" si="4"/>
        <v>17307591.182599999</v>
      </c>
      <c r="Q42" s="124">
        <v>17307591.182599999</v>
      </c>
    </row>
    <row r="43" spans="1:17" ht="16.5" thickBot="1">
      <c r="A43" s="78"/>
      <c r="B43" s="39"/>
      <c r="C43" s="81"/>
      <c r="D43" s="43" t="s">
        <v>53</v>
      </c>
      <c r="E43" s="81"/>
      <c r="F43" s="44">
        <f>SUM(F40:F42)</f>
        <v>21466517.182599999</v>
      </c>
      <c r="I43" s="119" t="s">
        <v>53</v>
      </c>
      <c r="J43" s="80"/>
      <c r="K43" s="120">
        <f>SUM(K40:K42)</f>
        <v>21466517.182599999</v>
      </c>
      <c r="L43" s="80"/>
      <c r="M43" s="121">
        <f>SUM(M40:M42)</f>
        <v>0</v>
      </c>
      <c r="N43" s="80"/>
      <c r="O43" s="121">
        <f>SUM(O40:O42)</f>
        <v>21466517.182599999</v>
      </c>
      <c r="Q43" s="120">
        <v>21466517.182599999</v>
      </c>
    </row>
    <row r="44" spans="1:17" ht="16.5" thickTop="1">
      <c r="A44" s="78"/>
      <c r="B44" s="39"/>
      <c r="C44" s="81"/>
      <c r="D44" s="50"/>
      <c r="E44" s="81"/>
      <c r="F44" s="42"/>
      <c r="I44" s="76"/>
      <c r="J44" s="80"/>
      <c r="K44" s="122"/>
      <c r="L44" s="80"/>
      <c r="M44" s="107"/>
      <c r="N44" s="80"/>
      <c r="O44" s="107"/>
      <c r="Q44" s="122"/>
    </row>
    <row r="45" spans="1:17" ht="15.75">
      <c r="A45" s="78"/>
      <c r="B45" s="86" t="s">
        <v>54</v>
      </c>
      <c r="C45" s="81"/>
      <c r="D45" s="81" t="s">
        <v>55</v>
      </c>
      <c r="E45" s="81"/>
      <c r="F45" s="42">
        <f>+K45</f>
        <v>5339546.1229307875</v>
      </c>
      <c r="I45" s="80" t="s">
        <v>55</v>
      </c>
      <c r="J45" s="80"/>
      <c r="K45" s="124">
        <v>5339546.1229307875</v>
      </c>
      <c r="L45" s="80"/>
      <c r="M45" s="107">
        <v>0</v>
      </c>
      <c r="N45" s="80"/>
      <c r="O45" s="107">
        <f>+K45+M45</f>
        <v>5339546.1229307875</v>
      </c>
      <c r="Q45" s="124">
        <v>5339546.1229307875</v>
      </c>
    </row>
    <row r="46" spans="1:17" ht="15.75">
      <c r="A46" s="78"/>
      <c r="B46" s="39" t="s">
        <v>75</v>
      </c>
      <c r="C46" s="81"/>
      <c r="D46" s="50" t="s">
        <v>76</v>
      </c>
      <c r="E46" s="81"/>
      <c r="F46" s="42">
        <f>+AC67+AC68+AC69</f>
        <v>5993437.2141687581</v>
      </c>
      <c r="I46" s="80"/>
      <c r="J46" s="80"/>
      <c r="K46" s="122"/>
      <c r="L46" s="80"/>
      <c r="M46" s="80"/>
      <c r="N46" s="80"/>
      <c r="O46" s="80"/>
      <c r="Q46" s="122"/>
    </row>
    <row r="47" spans="1:17" ht="15.75">
      <c r="A47" s="78"/>
      <c r="B47" s="39" t="s">
        <v>77</v>
      </c>
      <c r="C47" s="81"/>
      <c r="D47" s="50" t="s">
        <v>78</v>
      </c>
      <c r="E47" s="78"/>
      <c r="F47" s="42">
        <f>+AC71</f>
        <v>661711.66999999993</v>
      </c>
      <c r="I47" s="80" t="s">
        <v>27</v>
      </c>
      <c r="J47" s="80"/>
      <c r="K47" s="118">
        <f>M47</f>
        <v>43248180.370474733</v>
      </c>
      <c r="L47" s="80"/>
      <c r="M47" s="127">
        <v>43248180.370474733</v>
      </c>
      <c r="N47" s="80"/>
      <c r="O47" s="107">
        <f>+K47+M47</f>
        <v>86496360.740949467</v>
      </c>
      <c r="Q47" s="118">
        <v>43248180.370474733</v>
      </c>
    </row>
    <row r="48" spans="1:17" ht="15.75">
      <c r="A48" s="78"/>
      <c r="B48" s="39" t="s">
        <v>79</v>
      </c>
      <c r="C48" s="81"/>
      <c r="D48" s="50" t="s">
        <v>80</v>
      </c>
      <c r="E48" s="78"/>
      <c r="F48" s="42">
        <f>+AC72</f>
        <v>12203.32</v>
      </c>
      <c r="I48" s="125"/>
      <c r="J48" s="80"/>
      <c r="K48" s="122"/>
      <c r="L48" s="80"/>
      <c r="M48" s="107"/>
      <c r="N48" s="80"/>
      <c r="O48" s="107"/>
      <c r="Q48" s="122"/>
    </row>
    <row r="49" spans="1:29" ht="15.75">
      <c r="A49" s="78"/>
      <c r="B49" s="39" t="s">
        <v>81</v>
      </c>
      <c r="C49" s="81"/>
      <c r="D49" s="50" t="s">
        <v>82</v>
      </c>
      <c r="E49" s="78"/>
      <c r="F49" s="42"/>
      <c r="I49" s="80" t="s">
        <v>57</v>
      </c>
      <c r="J49" s="80"/>
      <c r="K49" s="124">
        <f>+K14-K37-K43-K45-K47</f>
        <v>125136673.62475249</v>
      </c>
      <c r="L49" s="80"/>
      <c r="M49" s="107">
        <v>0</v>
      </c>
      <c r="N49" s="80"/>
      <c r="O49" s="107">
        <f>+K49+M49</f>
        <v>125136673.62475249</v>
      </c>
      <c r="Q49" s="124">
        <v>125136673.62475249</v>
      </c>
    </row>
    <row r="50" spans="1:29" ht="16.5" thickBot="1">
      <c r="A50" s="78"/>
      <c r="B50" s="86"/>
      <c r="C50" s="81"/>
      <c r="D50" s="81"/>
      <c r="E50" s="78"/>
      <c r="F50" s="78"/>
      <c r="I50" s="80" t="s">
        <v>59</v>
      </c>
      <c r="J50" s="80"/>
      <c r="K50" s="120">
        <f>+K49+K47+K45+K43+K37</f>
        <v>719788636.94110548</v>
      </c>
      <c r="L50" s="80"/>
      <c r="M50" s="121">
        <f>+M49+M47+M45+M43+M37</f>
        <v>38016574.033808067</v>
      </c>
      <c r="N50" s="80"/>
      <c r="O50" s="121">
        <f>+O49+O47+O45+O43+O37</f>
        <v>757805210.9749136</v>
      </c>
      <c r="Q50" s="120">
        <v>719788636.94110548</v>
      </c>
    </row>
    <row r="51" spans="1:29" ht="15.75" thickTop="1">
      <c r="A51" s="78"/>
      <c r="B51" s="39" t="s">
        <v>26</v>
      </c>
      <c r="C51" s="81"/>
      <c r="D51" s="41" t="s">
        <v>27</v>
      </c>
      <c r="E51" s="81"/>
      <c r="F51" s="42">
        <f>+K47</f>
        <v>43248180.370474733</v>
      </c>
    </row>
    <row r="52" spans="1:29">
      <c r="A52" s="78"/>
      <c r="B52" s="39"/>
      <c r="C52" s="81"/>
      <c r="D52" s="46"/>
      <c r="E52" s="81"/>
      <c r="F52" s="42"/>
    </row>
    <row r="53" spans="1:29">
      <c r="A53" s="78"/>
      <c r="B53" s="39" t="s">
        <v>56</v>
      </c>
      <c r="C53" s="81"/>
      <c r="D53" s="81" t="s">
        <v>57</v>
      </c>
      <c r="E53" s="81"/>
      <c r="F53" s="90">
        <f>+K12-F37-F43-F45</f>
        <v>125136673.6247524</v>
      </c>
    </row>
    <row r="54" spans="1:29" ht="15.75" thickBot="1">
      <c r="A54" s="78"/>
      <c r="B54" s="39" t="s">
        <v>58</v>
      </c>
      <c r="C54" s="81"/>
      <c r="D54" s="81" t="s">
        <v>59</v>
      </c>
      <c r="E54" s="81"/>
      <c r="F54" s="44">
        <f>+F53+F45+F43+F37</f>
        <v>676540456.57063079</v>
      </c>
    </row>
    <row r="55" spans="1:29" ht="15.75" thickTop="1">
      <c r="A55" s="78"/>
      <c r="B55" s="39"/>
      <c r="C55" s="81"/>
      <c r="D55" s="46"/>
      <c r="E55" s="81"/>
      <c r="I55" s="112"/>
    </row>
    <row r="56" spans="1:29" ht="15.75" thickBot="1">
      <c r="A56" s="78"/>
      <c r="B56" s="39"/>
      <c r="C56" s="81"/>
      <c r="D56" s="81" t="s">
        <v>60</v>
      </c>
      <c r="E56" s="81"/>
      <c r="F56" s="51">
        <f>F54/365</f>
        <v>1853535.4974537829</v>
      </c>
    </row>
    <row r="57" spans="1:29" ht="15.75" thickTop="1">
      <c r="A57" s="78"/>
      <c r="B57" s="39"/>
      <c r="C57" s="81"/>
      <c r="D57" s="46"/>
      <c r="E57" s="81"/>
      <c r="F57" s="42"/>
    </row>
    <row r="58" spans="1:29" ht="15.75">
      <c r="A58" s="78"/>
      <c r="B58" s="39"/>
      <c r="C58" s="81"/>
      <c r="D58" s="129" t="s">
        <v>46</v>
      </c>
      <c r="E58" s="81"/>
      <c r="F58" s="128">
        <v>524597719.64034748</v>
      </c>
    </row>
    <row r="59" spans="1:29">
      <c r="A59" s="78"/>
      <c r="B59" s="39"/>
      <c r="C59" s="81"/>
      <c r="D59" s="52"/>
      <c r="E59" s="81"/>
      <c r="F59" s="42"/>
    </row>
    <row r="60" spans="1:29">
      <c r="A60" s="78"/>
      <c r="B60" s="39"/>
      <c r="C60" s="81"/>
      <c r="D60" s="47" t="s">
        <v>61</v>
      </c>
      <c r="E60" s="81"/>
      <c r="F60" s="42"/>
    </row>
    <row r="62" spans="1:29" ht="15.75">
      <c r="P62" s="131" t="s">
        <v>120</v>
      </c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</row>
    <row r="64" spans="1:29">
      <c r="P64" s="130"/>
      <c r="Q64" s="132" t="s">
        <v>121</v>
      </c>
      <c r="R64" s="132" t="s">
        <v>121</v>
      </c>
      <c r="S64" s="132" t="s">
        <v>121</v>
      </c>
      <c r="T64" s="132" t="s">
        <v>121</v>
      </c>
      <c r="U64" s="132" t="s">
        <v>121</v>
      </c>
      <c r="V64" s="132" t="s">
        <v>122</v>
      </c>
      <c r="W64" s="132" t="s">
        <v>122</v>
      </c>
      <c r="X64" s="132" t="s">
        <v>122</v>
      </c>
      <c r="Y64" s="132" t="s">
        <v>122</v>
      </c>
      <c r="Z64" s="132" t="s">
        <v>122</v>
      </c>
      <c r="AA64" s="132" t="s">
        <v>122</v>
      </c>
      <c r="AB64" s="132" t="s">
        <v>122</v>
      </c>
      <c r="AC64" s="132"/>
    </row>
    <row r="65" spans="15:29" ht="15.75" thickBot="1">
      <c r="P65" s="133"/>
      <c r="Q65" s="134" t="s">
        <v>123</v>
      </c>
      <c r="R65" s="134" t="s">
        <v>124</v>
      </c>
      <c r="S65" s="134" t="s">
        <v>125</v>
      </c>
      <c r="T65" s="134" t="s">
        <v>126</v>
      </c>
      <c r="U65" s="134" t="s">
        <v>127</v>
      </c>
      <c r="V65" s="134" t="s">
        <v>128</v>
      </c>
      <c r="W65" s="134" t="s">
        <v>129</v>
      </c>
      <c r="X65" s="134" t="s">
        <v>130</v>
      </c>
      <c r="Y65" s="134" t="s">
        <v>131</v>
      </c>
      <c r="Z65" s="134" t="s">
        <v>132</v>
      </c>
      <c r="AA65" s="134" t="s">
        <v>133</v>
      </c>
      <c r="AB65" s="134" t="s">
        <v>134</v>
      </c>
      <c r="AC65" s="134" t="s">
        <v>118</v>
      </c>
    </row>
    <row r="66" spans="15:29">
      <c r="P66" s="135" t="s">
        <v>135</v>
      </c>
      <c r="Q66" s="136">
        <v>1519951.3699999994</v>
      </c>
      <c r="R66" s="136">
        <v>2177674.5699999998</v>
      </c>
      <c r="S66" s="136">
        <v>3686110.2099999995</v>
      </c>
      <c r="T66" s="136">
        <v>6206801.4800000014</v>
      </c>
      <c r="U66" s="136">
        <v>7147813.8800000008</v>
      </c>
      <c r="V66" s="136">
        <v>6931506.7241943702</v>
      </c>
      <c r="W66" s="136">
        <v>5831817.2441062983</v>
      </c>
      <c r="X66" s="136">
        <v>3202602.808333829</v>
      </c>
      <c r="Y66" s="136">
        <v>1883460.3717086404</v>
      </c>
      <c r="Z66" s="136">
        <v>1574243.5276611305</v>
      </c>
      <c r="AA66" s="136">
        <v>1525028.4081630299</v>
      </c>
      <c r="AB66" s="136">
        <v>1561169.7763074304</v>
      </c>
      <c r="AC66" s="139">
        <v>43248180.370474733</v>
      </c>
    </row>
    <row r="67" spans="15:29">
      <c r="P67" s="135" t="s">
        <v>136</v>
      </c>
      <c r="Q67" s="136">
        <v>435885.25000000012</v>
      </c>
      <c r="R67" s="136">
        <v>391932.9</v>
      </c>
      <c r="S67" s="136">
        <v>439347.79999999993</v>
      </c>
      <c r="T67" s="136">
        <v>727911.55999999994</v>
      </c>
      <c r="U67" s="136">
        <v>464151.67</v>
      </c>
      <c r="V67" s="136">
        <v>440598.43317536701</v>
      </c>
      <c r="W67" s="136">
        <v>464022.10636617435</v>
      </c>
      <c r="X67" s="136">
        <v>485271.25531961862</v>
      </c>
      <c r="Y67" s="136">
        <v>504465.8439873805</v>
      </c>
      <c r="Z67" s="136">
        <v>447642.61980245821</v>
      </c>
      <c r="AA67" s="136">
        <v>504785.39937324764</v>
      </c>
      <c r="AB67" s="136">
        <v>485788.93504472345</v>
      </c>
      <c r="AC67" s="137">
        <v>5791803.7730689691</v>
      </c>
    </row>
    <row r="68" spans="15:29">
      <c r="P68" s="135" t="s">
        <v>137</v>
      </c>
      <c r="Q68" s="136">
        <v>-16597.66</v>
      </c>
      <c r="R68" s="136">
        <v>42.65</v>
      </c>
      <c r="S68" s="136">
        <v>172.31</v>
      </c>
      <c r="T68" s="136">
        <v>141.18999999999997</v>
      </c>
      <c r="U68" s="136">
        <v>27242.789999999994</v>
      </c>
      <c r="V68" s="136">
        <v>0</v>
      </c>
      <c r="W68" s="136">
        <v>233.06424048275863</v>
      </c>
      <c r="X68" s="136">
        <v>181.64028431724137</v>
      </c>
      <c r="Y68" s="136">
        <v>5.2954751999999985</v>
      </c>
      <c r="Z68" s="136">
        <v>0</v>
      </c>
      <c r="AA68" s="136">
        <v>0</v>
      </c>
      <c r="AB68" s="136">
        <v>0</v>
      </c>
      <c r="AC68" s="137">
        <v>11421.279999999997</v>
      </c>
    </row>
    <row r="69" spans="15:29">
      <c r="P69" s="135" t="s">
        <v>138</v>
      </c>
      <c r="Q69" s="136">
        <v>2058.48</v>
      </c>
      <c r="R69" s="136">
        <v>1177.74</v>
      </c>
      <c r="S69" s="136">
        <v>1102.94</v>
      </c>
      <c r="T69" s="136">
        <v>1123.74</v>
      </c>
      <c r="U69" s="136">
        <v>49051.880000000005</v>
      </c>
      <c r="V69" s="136">
        <v>38682.346816690653</v>
      </c>
      <c r="W69" s="136">
        <v>39275.073862339501</v>
      </c>
      <c r="X69" s="136">
        <v>29079.63826044145</v>
      </c>
      <c r="Y69" s="136">
        <v>16365.987691189513</v>
      </c>
      <c r="Z69" s="136">
        <v>6633.0495058322304</v>
      </c>
      <c r="AA69" s="136">
        <v>3781.3323848271598</v>
      </c>
      <c r="AB69" s="136">
        <v>1879.9525784683244</v>
      </c>
      <c r="AC69" s="137">
        <v>190212.16109978885</v>
      </c>
    </row>
    <row r="70" spans="15:29">
      <c r="P70" s="135" t="s">
        <v>139</v>
      </c>
      <c r="Q70" s="136">
        <v>-81277.11</v>
      </c>
      <c r="R70" s="136">
        <v>-82620.11</v>
      </c>
      <c r="S70" s="136">
        <v>-83545.11</v>
      </c>
      <c r="T70" s="136">
        <v>-141608.25</v>
      </c>
      <c r="U70" s="136">
        <v>-128101.47</v>
      </c>
      <c r="V70" s="136">
        <v>-113377.77202681225</v>
      </c>
      <c r="W70" s="136">
        <v>-101538.06617963951</v>
      </c>
      <c r="X70" s="136">
        <v>-106388.74796333454</v>
      </c>
      <c r="Y70" s="136">
        <v>-108814.41571911996</v>
      </c>
      <c r="Z70" s="136">
        <v>-110371.80435868424</v>
      </c>
      <c r="AA70" s="136">
        <v>-96490.385347754709</v>
      </c>
      <c r="AB70" s="136">
        <v>-107464.91964262584</v>
      </c>
      <c r="AC70" s="137">
        <v>-1261598.1612379712</v>
      </c>
    </row>
    <row r="71" spans="15:29">
      <c r="P71" s="135" t="s">
        <v>119</v>
      </c>
      <c r="Q71" s="136">
        <v>65215.57</v>
      </c>
      <c r="R71" s="136">
        <v>72462.14</v>
      </c>
      <c r="S71" s="136">
        <v>72462.14</v>
      </c>
      <c r="T71" s="136">
        <v>72581.19</v>
      </c>
      <c r="U71" s="136">
        <v>63990.63</v>
      </c>
      <c r="V71" s="136">
        <v>45000</v>
      </c>
      <c r="W71" s="136">
        <v>45000</v>
      </c>
      <c r="X71" s="136">
        <v>45000</v>
      </c>
      <c r="Y71" s="136">
        <v>45000</v>
      </c>
      <c r="Z71" s="136">
        <v>45000</v>
      </c>
      <c r="AA71" s="136">
        <v>45000</v>
      </c>
      <c r="AB71" s="136">
        <v>45000</v>
      </c>
      <c r="AC71" s="137">
        <v>661711.66999999993</v>
      </c>
    </row>
    <row r="72" spans="15:29">
      <c r="P72" s="135" t="s">
        <v>140</v>
      </c>
      <c r="Q72" s="136">
        <v>6068.32</v>
      </c>
      <c r="R72" s="136">
        <v>6135</v>
      </c>
      <c r="S72" s="136">
        <v>0</v>
      </c>
      <c r="T72" s="136">
        <v>0</v>
      </c>
      <c r="U72" s="136">
        <v>0</v>
      </c>
      <c r="V72" s="136">
        <v>0</v>
      </c>
      <c r="W72" s="136">
        <v>0</v>
      </c>
      <c r="X72" s="136">
        <v>0</v>
      </c>
      <c r="Y72" s="136">
        <v>0</v>
      </c>
      <c r="Z72" s="136">
        <v>0</v>
      </c>
      <c r="AA72" s="136">
        <v>0</v>
      </c>
      <c r="AB72" s="136">
        <v>0</v>
      </c>
      <c r="AC72" s="137">
        <v>12203.32</v>
      </c>
    </row>
    <row r="73" spans="15:29">
      <c r="P73" s="135" t="s">
        <v>141</v>
      </c>
      <c r="Q73" s="136">
        <v>0</v>
      </c>
      <c r="R73" s="136">
        <v>7080</v>
      </c>
      <c r="S73" s="136">
        <v>0</v>
      </c>
      <c r="T73" s="136">
        <v>-73287.92</v>
      </c>
      <c r="U73" s="136">
        <v>0</v>
      </c>
      <c r="V73" s="136">
        <v>0</v>
      </c>
      <c r="W73" s="136">
        <v>0</v>
      </c>
      <c r="X73" s="136">
        <v>0</v>
      </c>
      <c r="Y73" s="136">
        <v>0</v>
      </c>
      <c r="Z73" s="136">
        <v>0</v>
      </c>
      <c r="AA73" s="136">
        <v>0</v>
      </c>
      <c r="AB73" s="136">
        <v>0</v>
      </c>
      <c r="AC73" s="137">
        <v>-66207.92</v>
      </c>
    </row>
    <row r="74" spans="15:29" ht="15.75" thickBot="1">
      <c r="P74" s="130"/>
      <c r="Q74" s="138">
        <v>1931304.2199999997</v>
      </c>
      <c r="R74" s="138">
        <v>2573884.89</v>
      </c>
      <c r="S74" s="138">
        <v>4115650.2899999996</v>
      </c>
      <c r="T74" s="138">
        <v>6793662.9900000021</v>
      </c>
      <c r="U74" s="138">
        <v>7624149.3800000008</v>
      </c>
      <c r="V74" s="138">
        <v>7342409.7321596155</v>
      </c>
      <c r="W74" s="138">
        <v>6278809.422395655</v>
      </c>
      <c r="X74" s="138">
        <v>3655746.5942348717</v>
      </c>
      <c r="Y74" s="138">
        <v>2340483.0831432906</v>
      </c>
      <c r="Z74" s="138">
        <v>1963147.3926107367</v>
      </c>
      <c r="AA74" s="138">
        <v>1982104.7545733498</v>
      </c>
      <c r="AB74" s="138">
        <v>1986373.7442879961</v>
      </c>
      <c r="AC74" s="140">
        <v>48587726.493405528</v>
      </c>
    </row>
    <row r="75" spans="15:29" ht="15.75" thickTop="1"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</row>
    <row r="76" spans="15:29">
      <c r="Z76" t="s">
        <v>142</v>
      </c>
      <c r="AC76" s="141">
        <f>+AC74-AC66</f>
        <v>5339546.122930795</v>
      </c>
    </row>
    <row r="78" spans="15:29"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AC78" s="111">
        <f>+AC67+AC68+AC69</f>
        <v>5993437.2141687581</v>
      </c>
    </row>
    <row r="79" spans="15:29"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AC79" s="111">
        <f>+AC71</f>
        <v>661711.66999999993</v>
      </c>
    </row>
    <row r="80" spans="15:29">
      <c r="O80" s="110"/>
      <c r="P80" s="110"/>
      <c r="Q80" s="110"/>
      <c r="R80" s="110"/>
      <c r="S80" s="110"/>
      <c r="T80" s="110"/>
      <c r="U80" s="110"/>
      <c r="V80" s="110"/>
      <c r="W80" s="110"/>
      <c r="X80" s="110"/>
    </row>
    <row r="81" spans="15:24">
      <c r="O81" s="110"/>
      <c r="P81" s="110"/>
      <c r="Q81" s="110"/>
      <c r="R81" s="110"/>
      <c r="S81" s="110"/>
      <c r="T81" s="110"/>
      <c r="U81" s="110"/>
      <c r="V81" s="110"/>
      <c r="W81" s="110"/>
      <c r="X81" s="110"/>
    </row>
    <row r="82" spans="15:24">
      <c r="O82" s="110"/>
      <c r="P82" s="110"/>
      <c r="Q82" s="110"/>
      <c r="R82" s="110"/>
      <c r="S82" s="110"/>
      <c r="T82" s="110"/>
      <c r="U82" s="110"/>
      <c r="V82" s="110"/>
      <c r="W82" s="110"/>
      <c r="X82" s="110"/>
    </row>
    <row r="83" spans="15:24">
      <c r="O83" s="110"/>
      <c r="P83" s="110"/>
      <c r="Q83" s="110"/>
      <c r="R83" s="110"/>
      <c r="S83" s="110"/>
      <c r="T83" s="110"/>
      <c r="U83" s="110"/>
      <c r="V83" s="110"/>
      <c r="W83" s="110"/>
      <c r="X83" s="110"/>
    </row>
    <row r="84" spans="15:24">
      <c r="O84" s="110"/>
      <c r="P84" s="110"/>
      <c r="Q84" s="110"/>
      <c r="R84" s="110"/>
      <c r="S84" s="110"/>
      <c r="T84" s="110"/>
      <c r="U84" s="110"/>
      <c r="V84" s="110"/>
      <c r="W84" s="110"/>
      <c r="X84" s="110"/>
    </row>
    <row r="85" spans="15:24">
      <c r="O85" s="110"/>
      <c r="P85" s="110"/>
      <c r="Q85" s="110"/>
      <c r="R85" s="110"/>
      <c r="S85" s="110"/>
      <c r="T85" s="110"/>
      <c r="U85" s="110"/>
      <c r="V85" s="110"/>
      <c r="W85" s="110"/>
      <c r="X85" s="110"/>
    </row>
    <row r="86" spans="15:24">
      <c r="O86" s="110"/>
      <c r="P86" s="110"/>
      <c r="Q86" s="110"/>
      <c r="R86" s="110"/>
      <c r="S86" s="110"/>
      <c r="T86" s="110"/>
      <c r="U86" s="110"/>
      <c r="V86" s="110"/>
      <c r="W86" s="110"/>
      <c r="X86" s="110"/>
    </row>
    <row r="87" spans="15:24">
      <c r="O87" s="110"/>
      <c r="P87" s="110"/>
      <c r="Q87" s="110"/>
      <c r="R87" s="110"/>
      <c r="S87" s="110"/>
      <c r="T87" s="110"/>
      <c r="U87" s="110"/>
      <c r="V87" s="110"/>
      <c r="W87" s="110"/>
      <c r="X87" s="110"/>
    </row>
    <row r="88" spans="15:24">
      <c r="O88" s="110"/>
      <c r="P88" s="110"/>
      <c r="Q88" s="110"/>
      <c r="R88" s="110"/>
      <c r="S88" s="110"/>
      <c r="T88" s="110"/>
      <c r="U88" s="110"/>
      <c r="V88" s="110"/>
      <c r="W88" s="110"/>
      <c r="X88" s="110"/>
    </row>
    <row r="89" spans="15:24">
      <c r="O89" s="110"/>
      <c r="P89" s="110"/>
      <c r="Q89" s="110"/>
      <c r="R89" s="110"/>
      <c r="S89" s="110"/>
      <c r="T89" s="110"/>
      <c r="U89" s="110"/>
      <c r="V89" s="110"/>
      <c r="W89" s="110"/>
      <c r="X89" s="110"/>
    </row>
    <row r="90" spans="15:24">
      <c r="O90" s="110"/>
      <c r="P90" s="110"/>
      <c r="Q90" s="110"/>
      <c r="R90" s="110"/>
      <c r="S90" s="110"/>
      <c r="T90" s="110"/>
      <c r="U90" s="110"/>
      <c r="V90" s="110"/>
      <c r="W90" s="110"/>
      <c r="X90" s="110"/>
    </row>
    <row r="91" spans="15:24">
      <c r="O91" s="110"/>
      <c r="P91" s="110"/>
      <c r="Q91" s="110"/>
      <c r="R91" s="110"/>
      <c r="S91" s="110"/>
      <c r="T91" s="110"/>
      <c r="U91" s="110"/>
      <c r="V91" s="110"/>
      <c r="W91" s="110"/>
      <c r="X91" s="110"/>
    </row>
    <row r="92" spans="15:24">
      <c r="O92" s="110"/>
      <c r="P92" s="110"/>
      <c r="Q92" s="110"/>
      <c r="R92" s="110"/>
      <c r="S92" s="110"/>
      <c r="T92" s="110"/>
      <c r="U92" s="110"/>
      <c r="V92" s="110"/>
      <c r="W92" s="110"/>
      <c r="X92" s="1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266F2-3FE6-4F3A-A2E5-25D7B85E8F64}">
  <sheetPr>
    <tabColor rgb="FFFFFF00"/>
  </sheetPr>
  <dimension ref="A8:X132"/>
  <sheetViews>
    <sheetView topLeftCell="B1" workbookViewId="0">
      <selection activeCell="K39" sqref="K39"/>
    </sheetView>
  </sheetViews>
  <sheetFormatPr defaultRowHeight="15"/>
  <cols>
    <col min="19" max="19" width="13.85546875" bestFit="1" customWidth="1"/>
    <col min="21" max="21" width="17.42578125" customWidth="1"/>
    <col min="24" max="24" width="9.140625" style="16"/>
  </cols>
  <sheetData>
    <row r="8" spans="8:9">
      <c r="H8" t="s">
        <v>6</v>
      </c>
      <c r="I8" t="s">
        <v>7</v>
      </c>
    </row>
    <row r="9" spans="8:9">
      <c r="H9" t="s">
        <v>2</v>
      </c>
      <c r="I9" t="str">
        <f>+"Labor "&amp;H9&amp;" Expense"</f>
        <v>Labor Salary Expense</v>
      </c>
    </row>
    <row r="10" spans="8:9">
      <c r="H10" t="s">
        <v>3</v>
      </c>
      <c r="I10" t="str">
        <f t="shared" ref="I10:I12" si="0">+"Labor "&amp;H10&amp;" Expense"</f>
        <v>Labor ILWU 142 Expense</v>
      </c>
    </row>
    <row r="11" spans="8:9">
      <c r="H11" t="s">
        <v>4</v>
      </c>
      <c r="I11" t="str">
        <f t="shared" si="0"/>
        <v>Labor ILWU 100 Expense</v>
      </c>
    </row>
    <row r="12" spans="8:9">
      <c r="H12" t="s">
        <v>5</v>
      </c>
      <c r="I12" t="str">
        <f t="shared" si="0"/>
        <v>Labor IBU Expense</v>
      </c>
    </row>
    <row r="17" spans="1:24">
      <c r="A17" s="11"/>
      <c r="B17" s="11"/>
      <c r="C17" s="11"/>
      <c r="D17" s="11">
        <v>1</v>
      </c>
      <c r="E17" s="11">
        <f t="shared" ref="E17:W17" si="1">1+D17</f>
        <v>2</v>
      </c>
      <c r="F17" s="11">
        <f t="shared" si="1"/>
        <v>3</v>
      </c>
      <c r="G17" s="11">
        <f t="shared" si="1"/>
        <v>4</v>
      </c>
      <c r="H17" s="11">
        <f t="shared" si="1"/>
        <v>5</v>
      </c>
      <c r="I17" s="11">
        <f t="shared" si="1"/>
        <v>6</v>
      </c>
      <c r="J17" s="11">
        <f t="shared" si="1"/>
        <v>7</v>
      </c>
      <c r="K17" s="11">
        <f t="shared" si="1"/>
        <v>8</v>
      </c>
      <c r="L17" s="11">
        <f t="shared" si="1"/>
        <v>9</v>
      </c>
      <c r="M17" s="11">
        <f t="shared" si="1"/>
        <v>10</v>
      </c>
      <c r="N17" s="11">
        <f t="shared" si="1"/>
        <v>11</v>
      </c>
      <c r="O17" s="11">
        <f t="shared" si="1"/>
        <v>12</v>
      </c>
      <c r="P17" s="11">
        <f t="shared" si="1"/>
        <v>13</v>
      </c>
      <c r="Q17" s="11">
        <f t="shared" si="1"/>
        <v>14</v>
      </c>
      <c r="R17" s="11">
        <f t="shared" si="1"/>
        <v>15</v>
      </c>
      <c r="S17" s="11">
        <f t="shared" si="1"/>
        <v>16</v>
      </c>
      <c r="T17" s="11">
        <f t="shared" si="1"/>
        <v>17</v>
      </c>
      <c r="U17" s="11">
        <f t="shared" si="1"/>
        <v>18</v>
      </c>
      <c r="V17" s="11">
        <f t="shared" si="1"/>
        <v>19</v>
      </c>
      <c r="W17" s="11">
        <f t="shared" si="1"/>
        <v>20</v>
      </c>
    </row>
    <row r="19" spans="1:24">
      <c r="H19" t="s">
        <v>8</v>
      </c>
    </row>
    <row r="20" spans="1:24" ht="15.75" thickBot="1"/>
    <row r="21" spans="1:24">
      <c r="D21" s="12"/>
      <c r="E21" s="13"/>
      <c r="F21" s="13"/>
      <c r="G21" s="13"/>
      <c r="H21" s="13"/>
      <c r="I21" s="14"/>
    </row>
    <row r="25" spans="1:24" s="78" customFormat="1">
      <c r="X25" s="16"/>
    </row>
    <row r="26" spans="1:24" s="78" customFormat="1">
      <c r="X26" s="16"/>
    </row>
    <row r="27" spans="1:24" s="78" customFormat="1">
      <c r="X27" s="16"/>
    </row>
    <row r="28" spans="1:24" s="78" customFormat="1">
      <c r="X28" s="16"/>
    </row>
    <row r="29" spans="1:24" s="78" customFormat="1">
      <c r="D29" s="78" t="s">
        <v>102</v>
      </c>
      <c r="H29" s="92">
        <v>1</v>
      </c>
      <c r="K29" s="78" t="s">
        <v>101</v>
      </c>
      <c r="X29" s="16"/>
    </row>
    <row r="30" spans="1:24" s="78" customFormat="1">
      <c r="X30" s="16"/>
    </row>
    <row r="31" spans="1:24">
      <c r="I31" s="91" t="s">
        <v>96</v>
      </c>
    </row>
    <row r="32" spans="1:24" ht="15.75">
      <c r="D32" t="s">
        <v>97</v>
      </c>
      <c r="H32" s="59">
        <f>+H29+1</f>
        <v>2</v>
      </c>
      <c r="I32" s="91">
        <v>1</v>
      </c>
      <c r="K32" t="s">
        <v>92</v>
      </c>
    </row>
    <row r="33" spans="1:21" ht="15.75">
      <c r="D33" t="s">
        <v>98</v>
      </c>
      <c r="H33" s="97">
        <f>+H32</f>
        <v>2</v>
      </c>
      <c r="I33" s="91">
        <v>2</v>
      </c>
      <c r="K33" t="s">
        <v>93</v>
      </c>
    </row>
    <row r="34" spans="1:21" ht="15.75">
      <c r="H34" s="59"/>
    </row>
    <row r="35" spans="1:21" ht="15.75">
      <c r="A35" s="39" t="s">
        <v>24</v>
      </c>
      <c r="B35" s="35"/>
      <c r="D35" s="35"/>
      <c r="F35" s="35" t="s">
        <v>25</v>
      </c>
      <c r="H35" s="59"/>
    </row>
    <row r="36" spans="1:21" ht="15.75">
      <c r="A36" s="39" t="s">
        <v>26</v>
      </c>
      <c r="B36" s="35"/>
      <c r="D36" s="41"/>
      <c r="F36" s="41" t="s">
        <v>27</v>
      </c>
      <c r="H36" s="59"/>
    </row>
    <row r="37" spans="1:21" ht="15.75">
      <c r="A37" s="39"/>
      <c r="B37" s="35"/>
      <c r="D37" s="43"/>
      <c r="F37" s="43" t="s">
        <v>28</v>
      </c>
      <c r="H37" s="59"/>
    </row>
    <row r="38" spans="1:21" ht="15.75">
      <c r="A38" s="39"/>
      <c r="B38" s="35"/>
      <c r="D38" s="43"/>
      <c r="H38" s="59"/>
      <c r="I38" s="91" t="s">
        <v>96</v>
      </c>
    </row>
    <row r="39" spans="1:21" ht="15.75">
      <c r="A39" t="s">
        <v>16</v>
      </c>
      <c r="D39" t="s">
        <v>10</v>
      </c>
      <c r="H39" s="59">
        <f>MAX(H$32:H38)+1</f>
        <v>3</v>
      </c>
      <c r="I39" s="91">
        <v>1</v>
      </c>
      <c r="Q39" s="142" t="e">
        <f>+#REF!</f>
        <v>#REF!</v>
      </c>
    </row>
    <row r="40" spans="1:21" ht="15.75">
      <c r="A40" t="s">
        <v>83</v>
      </c>
      <c r="D40" t="s">
        <v>84</v>
      </c>
      <c r="H40" s="97">
        <f>+H39</f>
        <v>3</v>
      </c>
      <c r="I40" s="91">
        <v>1</v>
      </c>
      <c r="Q40" s="142" t="e">
        <f>+#REF!+#REF!</f>
        <v>#REF!</v>
      </c>
    </row>
    <row r="41" spans="1:21" ht="15.75">
      <c r="A41" t="s">
        <v>17</v>
      </c>
      <c r="D41" t="s">
        <v>85</v>
      </c>
      <c r="H41" s="97">
        <f>+H40</f>
        <v>3</v>
      </c>
      <c r="I41" s="91">
        <v>2</v>
      </c>
      <c r="Q41" s="142" t="e">
        <f>+#REF!</f>
        <v>#REF!</v>
      </c>
    </row>
    <row r="42" spans="1:21" ht="15.75">
      <c r="A42" s="22"/>
      <c r="B42" s="35"/>
      <c r="D42" s="35"/>
      <c r="H42" s="59"/>
    </row>
    <row r="43" spans="1:21" ht="15.75">
      <c r="A43" s="22"/>
      <c r="B43" s="35"/>
      <c r="D43" s="78" t="s">
        <v>99</v>
      </c>
      <c r="H43" s="59">
        <f>MAX(H$32:H42)+1</f>
        <v>4</v>
      </c>
    </row>
    <row r="44" spans="1:21" ht="15.75">
      <c r="A44" s="22"/>
      <c r="B44" s="35"/>
      <c r="D44" s="35"/>
      <c r="H44" s="59"/>
    </row>
    <row r="45" spans="1:21" ht="16.5" thickBot="1">
      <c r="A45" s="39" t="s">
        <v>30</v>
      </c>
      <c r="B45" s="35"/>
      <c r="D45" s="35" t="s">
        <v>31</v>
      </c>
      <c r="H45" s="59">
        <f>MAX(H$32:H44)+1</f>
        <v>5</v>
      </c>
      <c r="N45" s="10" t="e">
        <f>+#REF!</f>
        <v>#REF!</v>
      </c>
      <c r="O45" s="20" t="e">
        <f>+#REF!</f>
        <v>#REF!</v>
      </c>
      <c r="P45" s="20"/>
      <c r="Q45" s="54" t="e">
        <f>+#REF!</f>
        <v>#REF!</v>
      </c>
      <c r="R45" s="55"/>
      <c r="S45" s="56" t="e">
        <f>+#REF!</f>
        <v>#REF!</v>
      </c>
      <c r="T45" s="57"/>
      <c r="U45" s="56" t="e">
        <f>+#REF!</f>
        <v>#REF!</v>
      </c>
    </row>
    <row r="46" spans="1:21" ht="17.25" thickTop="1" thickBot="1">
      <c r="A46" s="39" t="s">
        <v>32</v>
      </c>
      <c r="B46" s="35"/>
      <c r="D46" s="35" t="s">
        <v>33</v>
      </c>
      <c r="H46" s="59">
        <f>MAX(H$32:H45)+1</f>
        <v>6</v>
      </c>
      <c r="N46" s="10" t="e">
        <f>+#REF!</f>
        <v>#REF!</v>
      </c>
      <c r="O46" s="20" t="e">
        <f>+#REF!</f>
        <v>#REF!</v>
      </c>
      <c r="P46" s="20"/>
      <c r="Q46" s="54" t="e">
        <f>+#REF!</f>
        <v>#REF!</v>
      </c>
      <c r="R46" s="55"/>
      <c r="S46" s="56" t="e">
        <f>+#REF!</f>
        <v>#REF!</v>
      </c>
      <c r="T46" s="57"/>
      <c r="U46" s="56" t="e">
        <f>+#REF!</f>
        <v>#REF!</v>
      </c>
    </row>
    <row r="47" spans="1:21" ht="16.5" thickTop="1">
      <c r="A47" s="22"/>
      <c r="B47" s="35"/>
      <c r="D47" s="35"/>
      <c r="H47" s="59"/>
    </row>
    <row r="48" spans="1:21" ht="15.75">
      <c r="A48" s="22" t="s">
        <v>62</v>
      </c>
      <c r="B48" s="35"/>
      <c r="D48" s="35" t="s">
        <v>34</v>
      </c>
      <c r="H48" s="59"/>
      <c r="N48" s="18" t="s">
        <v>86</v>
      </c>
    </row>
    <row r="49" spans="1:21" ht="16.5" thickBot="1">
      <c r="A49" s="39" t="s">
        <v>63</v>
      </c>
      <c r="B49" s="35"/>
      <c r="D49" s="43" t="s">
        <v>35</v>
      </c>
      <c r="H49" s="59">
        <f>MAX(H$32:H48)+1</f>
        <v>7</v>
      </c>
      <c r="N49" s="10" t="e">
        <f>+#REF!</f>
        <v>#REF!</v>
      </c>
      <c r="O49" s="20" t="e">
        <f>+#REF!</f>
        <v>#REF!</v>
      </c>
      <c r="P49" s="20"/>
      <c r="Q49" s="54" t="e">
        <f>+#REF!</f>
        <v>#REF!</v>
      </c>
      <c r="R49" s="55"/>
      <c r="S49" s="56" t="e">
        <f>+#REF!</f>
        <v>#REF!</v>
      </c>
      <c r="T49" s="57"/>
      <c r="U49" s="56" t="e">
        <f>+#REF!</f>
        <v>#REF!</v>
      </c>
    </row>
    <row r="50" spans="1:21" ht="17.25" thickTop="1" thickBot="1">
      <c r="A50" s="39" t="s">
        <v>64</v>
      </c>
      <c r="D50" s="43" t="s">
        <v>20</v>
      </c>
      <c r="H50" s="59">
        <f>MAX(H$32:H49)+1</f>
        <v>8</v>
      </c>
      <c r="N50" s="10" t="e">
        <f>+#REF!</f>
        <v>#REF!</v>
      </c>
      <c r="O50" s="20" t="e">
        <f>+#REF!</f>
        <v>#REF!</v>
      </c>
      <c r="P50" s="20"/>
      <c r="Q50" s="54" t="e">
        <f>+#REF!</f>
        <v>#REF!</v>
      </c>
      <c r="R50" s="55"/>
      <c r="S50" s="56" t="e">
        <f>+#REF!</f>
        <v>#REF!</v>
      </c>
      <c r="T50" s="57"/>
      <c r="U50" s="56" t="e">
        <f>+#REF!</f>
        <v>#REF!</v>
      </c>
    </row>
    <row r="51" spans="1:21" ht="17.25" thickTop="1" thickBot="1">
      <c r="A51" s="39" t="s">
        <v>65</v>
      </c>
      <c r="B51" s="35"/>
      <c r="D51" s="43" t="s">
        <v>36</v>
      </c>
      <c r="H51" s="59">
        <f>MAX(H$32:H50)+1</f>
        <v>9</v>
      </c>
      <c r="N51" s="10" t="e">
        <f>+#REF!</f>
        <v>#REF!</v>
      </c>
      <c r="O51" s="20" t="e">
        <f>+#REF!</f>
        <v>#REF!</v>
      </c>
      <c r="P51" s="20"/>
      <c r="Q51" s="54" t="e">
        <f>+#REF!</f>
        <v>#REF!</v>
      </c>
      <c r="R51" s="55"/>
      <c r="S51" s="56" t="e">
        <f>+#REF!</f>
        <v>#REF!</v>
      </c>
      <c r="T51" s="57"/>
      <c r="U51" s="56" t="e">
        <f>+#REF!</f>
        <v>#REF!</v>
      </c>
    </row>
    <row r="52" spans="1:21" ht="17.25" thickTop="1" thickBot="1">
      <c r="A52" s="39" t="s">
        <v>66</v>
      </c>
      <c r="B52" s="35"/>
      <c r="D52" s="43" t="s">
        <v>37</v>
      </c>
      <c r="H52" s="59">
        <f>MAX(H$32:H51)+1</f>
        <v>10</v>
      </c>
      <c r="N52" s="10" t="e">
        <f>+#REF!</f>
        <v>#REF!</v>
      </c>
      <c r="O52" s="20" t="e">
        <f>+#REF!</f>
        <v>#REF!</v>
      </c>
      <c r="P52" s="20"/>
      <c r="Q52" s="54" t="e">
        <f>+#REF!</f>
        <v>#REF!</v>
      </c>
      <c r="R52" s="55"/>
      <c r="S52" s="56" t="e">
        <f>+#REF!</f>
        <v>#REF!</v>
      </c>
      <c r="T52" s="57"/>
      <c r="U52" s="56" t="e">
        <f>+#REF!</f>
        <v>#REF!</v>
      </c>
    </row>
    <row r="53" spans="1:21" ht="17.25" thickTop="1" thickBot="1">
      <c r="A53" s="39" t="s">
        <v>67</v>
      </c>
      <c r="B53" s="35"/>
      <c r="D53" s="43" t="s">
        <v>38</v>
      </c>
      <c r="H53" s="59">
        <f>MAX(H$32:H52)+1</f>
        <v>11</v>
      </c>
      <c r="N53" s="10" t="e">
        <f>+#REF!</f>
        <v>#REF!</v>
      </c>
      <c r="O53" s="20" t="e">
        <f>+#REF!</f>
        <v>#REF!</v>
      </c>
      <c r="P53" s="20"/>
      <c r="Q53" s="54" t="e">
        <f>+#REF!</f>
        <v>#REF!</v>
      </c>
      <c r="R53" s="55"/>
      <c r="S53" s="56" t="e">
        <f>+#REF!</f>
        <v>#REF!</v>
      </c>
      <c r="T53" s="57"/>
      <c r="U53" s="56" t="e">
        <f>+#REF!</f>
        <v>#REF!</v>
      </c>
    </row>
    <row r="54" spans="1:21" ht="17.25" thickTop="1" thickBot="1">
      <c r="A54" s="39" t="s">
        <v>68</v>
      </c>
      <c r="B54" s="35"/>
      <c r="D54" s="43" t="s">
        <v>69</v>
      </c>
      <c r="H54" s="59">
        <f>MAX(H$32:H53)+1</f>
        <v>12</v>
      </c>
      <c r="N54" s="10" t="e">
        <f>+#REF!</f>
        <v>#REF!</v>
      </c>
      <c r="O54" s="20" t="e">
        <f>+#REF!</f>
        <v>#REF!</v>
      </c>
      <c r="P54" s="20"/>
      <c r="Q54" s="54" t="e">
        <f>+#REF!</f>
        <v>#REF!</v>
      </c>
      <c r="R54" s="55"/>
      <c r="S54" s="56" t="e">
        <f>+#REF!</f>
        <v>#REF!</v>
      </c>
      <c r="T54" s="57"/>
      <c r="U54" s="56" t="e">
        <f>+#REF!</f>
        <v>#REF!</v>
      </c>
    </row>
    <row r="55" spans="1:21" ht="17.25" thickTop="1" thickBot="1">
      <c r="A55" s="39" t="s">
        <v>70</v>
      </c>
      <c r="B55" s="35"/>
      <c r="D55" s="43" t="s">
        <v>71</v>
      </c>
      <c r="H55" s="59">
        <f>MAX(H$32:H54)+1</f>
        <v>13</v>
      </c>
      <c r="N55" s="10" t="e">
        <f>+#REF!</f>
        <v>#REF!</v>
      </c>
      <c r="O55" s="20" t="e">
        <f>+#REF!</f>
        <v>#REF!</v>
      </c>
      <c r="P55" s="20"/>
      <c r="Q55" s="54" t="e">
        <f>+#REF!</f>
        <v>#REF!</v>
      </c>
      <c r="R55" s="55"/>
      <c r="S55" s="56" t="e">
        <f>+#REF!</f>
        <v>#REF!</v>
      </c>
      <c r="T55" s="57"/>
      <c r="U55" s="56" t="e">
        <f>+#REF!</f>
        <v>#REF!</v>
      </c>
    </row>
    <row r="56" spans="1:21" ht="17.25" thickTop="1" thickBot="1">
      <c r="A56" s="39" t="s">
        <v>72</v>
      </c>
      <c r="B56" s="35"/>
      <c r="D56" s="43" t="s">
        <v>100</v>
      </c>
      <c r="H56" s="59">
        <f>MAX(H$32:H55)+1</f>
        <v>14</v>
      </c>
      <c r="N56" s="10" t="e">
        <f>+#REF!</f>
        <v>#REF!</v>
      </c>
      <c r="O56" s="20" t="e">
        <f>+#REF!</f>
        <v>#REF!</v>
      </c>
      <c r="P56" s="20"/>
      <c r="Q56" s="54" t="e">
        <f>+#REF!</f>
        <v>#REF!</v>
      </c>
      <c r="R56" s="55"/>
      <c r="S56" s="56" t="e">
        <f>+#REF!</f>
        <v>#REF!</v>
      </c>
      <c r="T56" s="57"/>
      <c r="U56" s="56" t="e">
        <f>+#REF!</f>
        <v>#REF!</v>
      </c>
    </row>
    <row r="57" spans="1:21" ht="17.25" thickTop="1" thickBot="1">
      <c r="A57" s="39" t="s">
        <v>73</v>
      </c>
      <c r="B57" s="35"/>
      <c r="D57" s="43" t="s">
        <v>74</v>
      </c>
      <c r="H57" s="59">
        <f>MAX(H$32:H56)+1</f>
        <v>15</v>
      </c>
      <c r="N57" s="10" t="e">
        <f>+#REF!</f>
        <v>#REF!</v>
      </c>
      <c r="O57" s="20" t="e">
        <f>+#REF!</f>
        <v>#REF!</v>
      </c>
      <c r="P57" s="20"/>
      <c r="Q57" s="54" t="e">
        <f>+#REF!</f>
        <v>#REF!</v>
      </c>
      <c r="R57" s="55"/>
      <c r="S57" s="56" t="e">
        <f>+#REF!</f>
        <v>#REF!</v>
      </c>
      <c r="T57" s="57"/>
      <c r="U57" s="56" t="e">
        <f>+#REF!</f>
        <v>#REF!</v>
      </c>
    </row>
    <row r="58" spans="1:21" ht="16.5" thickTop="1">
      <c r="A58" s="39"/>
      <c r="B58" s="35"/>
      <c r="D58" s="46"/>
      <c r="H58" s="59"/>
    </row>
    <row r="59" spans="1:21" ht="15.75">
      <c r="A59" s="39"/>
      <c r="B59" s="35"/>
      <c r="D59" s="47"/>
      <c r="H59" s="59"/>
    </row>
    <row r="60" spans="1:21" ht="15.75">
      <c r="A60" s="65" t="s">
        <v>40</v>
      </c>
      <c r="B60" s="66"/>
      <c r="C60" s="18"/>
      <c r="D60" s="66" t="s">
        <v>41</v>
      </c>
      <c r="E60" s="18"/>
      <c r="F60" s="18"/>
      <c r="G60" s="18"/>
      <c r="H60" s="67"/>
      <c r="I60" s="18"/>
      <c r="J60" s="18"/>
      <c r="K60" s="18"/>
      <c r="L60" s="18"/>
      <c r="M60" s="18"/>
      <c r="N60" s="18" t="s">
        <v>86</v>
      </c>
    </row>
    <row r="61" spans="1:21" ht="16.5" thickBot="1">
      <c r="A61" s="39" t="s">
        <v>42</v>
      </c>
      <c r="B61" s="35"/>
      <c r="D61" s="41" t="s">
        <v>43</v>
      </c>
      <c r="H61" s="59">
        <f>MAX(H$32:H60)+1</f>
        <v>16</v>
      </c>
      <c r="N61" s="10" t="e">
        <f>+#REF!</f>
        <v>#REF!</v>
      </c>
      <c r="O61" s="20" t="e">
        <f>+#REF!</f>
        <v>#REF!</v>
      </c>
      <c r="P61" s="20"/>
      <c r="Q61" s="54" t="e">
        <f>+#REF!</f>
        <v>#REF!</v>
      </c>
      <c r="R61" s="55"/>
      <c r="S61" s="56" t="e">
        <f>+#REF!</f>
        <v>#REF!</v>
      </c>
      <c r="T61" s="57"/>
      <c r="U61" s="56" t="e">
        <f>+#REF!</f>
        <v>#REF!</v>
      </c>
    </row>
    <row r="62" spans="1:21" ht="16.5" thickTop="1">
      <c r="A62" s="39" t="s">
        <v>44</v>
      </c>
      <c r="B62" s="35"/>
      <c r="D62" s="62" t="s">
        <v>45</v>
      </c>
      <c r="E62" s="63"/>
      <c r="F62" s="63"/>
      <c r="G62" s="63"/>
      <c r="H62" s="64"/>
      <c r="I62" s="63"/>
      <c r="J62" s="63"/>
      <c r="Q62" s="68">
        <v>0</v>
      </c>
    </row>
    <row r="63" spans="1:21" ht="15.75">
      <c r="A63" s="39"/>
      <c r="B63" s="35"/>
      <c r="D63" s="48"/>
      <c r="H63" s="59"/>
    </row>
    <row r="64" spans="1:21" ht="15.75">
      <c r="H64" s="59"/>
    </row>
    <row r="65" spans="1:21" ht="15.75">
      <c r="A65" s="39"/>
      <c r="B65" s="35"/>
      <c r="D65" s="35" t="s">
        <v>47</v>
      </c>
      <c r="H65" s="59"/>
    </row>
    <row r="66" spans="1:21" ht="16.5" thickBot="1">
      <c r="A66" s="22" t="s">
        <v>48</v>
      </c>
      <c r="B66" s="49" t="s">
        <v>1</v>
      </c>
      <c r="D66" s="50" t="s">
        <v>49</v>
      </c>
      <c r="H66" s="59">
        <f>MAX(H$32:H65)+1</f>
        <v>17</v>
      </c>
      <c r="N66" s="10" t="e">
        <f>+#REF!</f>
        <v>#REF!</v>
      </c>
      <c r="O66" s="58" t="e">
        <f>+#REF!</f>
        <v>#REF!</v>
      </c>
      <c r="P66" s="20"/>
      <c r="Q66" s="54" t="e">
        <f>+#REF!</f>
        <v>#REF!</v>
      </c>
      <c r="R66" s="55"/>
      <c r="S66" s="56" t="e">
        <f>+#REF!</f>
        <v>#REF!</v>
      </c>
      <c r="T66" s="57"/>
      <c r="U66" s="56" t="e">
        <f>+#REF!</f>
        <v>#REF!</v>
      </c>
    </row>
    <row r="67" spans="1:21" ht="17.25" thickTop="1" thickBot="1">
      <c r="A67" s="22" t="s">
        <v>50</v>
      </c>
      <c r="B67" s="49" t="s">
        <v>1</v>
      </c>
      <c r="D67" s="50" t="s">
        <v>21</v>
      </c>
      <c r="H67" s="59">
        <f>MAX(H$32:H66)+1</f>
        <v>18</v>
      </c>
      <c r="N67" s="10" t="e">
        <f>+#REF!</f>
        <v>#REF!</v>
      </c>
      <c r="O67" s="58" t="e">
        <f>+#REF!</f>
        <v>#REF!</v>
      </c>
      <c r="P67" s="20"/>
      <c r="Q67" s="54" t="e">
        <f>+#REF!</f>
        <v>#REF!</v>
      </c>
      <c r="R67" s="55"/>
      <c r="S67" s="56" t="e">
        <f>+#REF!</f>
        <v>#REF!</v>
      </c>
      <c r="T67" s="57"/>
      <c r="U67" s="56" t="e">
        <f>+#REF!</f>
        <v>#REF!</v>
      </c>
    </row>
    <row r="68" spans="1:21" ht="16.5" thickTop="1">
      <c r="A68" s="39" t="s">
        <v>51</v>
      </c>
      <c r="B68" s="35"/>
      <c r="D68" s="60" t="s">
        <v>52</v>
      </c>
      <c r="E68" s="53"/>
      <c r="F68" s="53"/>
      <c r="G68" s="53"/>
      <c r="H68" s="61"/>
      <c r="I68" s="53"/>
      <c r="J68" s="53"/>
      <c r="Q68" s="68">
        <v>0</v>
      </c>
    </row>
    <row r="69" spans="1:21" ht="15.75">
      <c r="A69" s="39"/>
      <c r="B69" s="35"/>
      <c r="D69" s="43"/>
      <c r="H69" s="59"/>
    </row>
    <row r="70" spans="1:21" ht="15.75">
      <c r="A70" s="39"/>
      <c r="B70" s="35"/>
      <c r="D70" s="50"/>
      <c r="H70" s="59"/>
    </row>
    <row r="71" spans="1:21" ht="16.5" thickBot="1">
      <c r="A71" s="34" t="s">
        <v>54</v>
      </c>
      <c r="B71" s="35"/>
      <c r="D71" s="35" t="s">
        <v>55</v>
      </c>
      <c r="H71" s="59">
        <f>MAX(H$32:H70)+1</f>
        <v>19</v>
      </c>
      <c r="N71" s="10" t="e">
        <f>+#REF!</f>
        <v>#REF!</v>
      </c>
      <c r="O71" s="20" t="e">
        <f>+#REF!</f>
        <v>#REF!</v>
      </c>
      <c r="P71" s="20"/>
      <c r="Q71" s="54" t="e">
        <f>+#REF!</f>
        <v>#REF!</v>
      </c>
      <c r="R71" s="55"/>
      <c r="S71" s="56" t="e">
        <f>+#REF!</f>
        <v>#REF!</v>
      </c>
      <c r="T71" s="57"/>
      <c r="U71" s="56" t="e">
        <f>+#REF!</f>
        <v>#REF!</v>
      </c>
    </row>
    <row r="72" spans="1:21" ht="17.25" thickTop="1" thickBot="1">
      <c r="A72" s="39" t="s">
        <v>75</v>
      </c>
      <c r="B72" s="35"/>
      <c r="D72" s="50" t="s">
        <v>76</v>
      </c>
      <c r="H72" s="59">
        <f>MAX(H$32:H71)+1</f>
        <v>20</v>
      </c>
      <c r="N72" s="10" t="e">
        <f>+#REF!</f>
        <v>#REF!</v>
      </c>
      <c r="O72" s="20" t="e">
        <f>+#REF!</f>
        <v>#REF!</v>
      </c>
      <c r="P72" s="20"/>
      <c r="Q72" s="54" t="e">
        <f>+#REF!</f>
        <v>#REF!</v>
      </c>
      <c r="R72" s="55"/>
      <c r="S72" s="56" t="e">
        <f>+#REF!</f>
        <v>#REF!</v>
      </c>
      <c r="T72" s="57"/>
      <c r="U72" s="56" t="e">
        <f>+#REF!</f>
        <v>#REF!</v>
      </c>
    </row>
    <row r="73" spans="1:21" ht="17.25" thickTop="1" thickBot="1">
      <c r="A73" s="39" t="s">
        <v>77</v>
      </c>
      <c r="B73" s="35"/>
      <c r="D73" s="50" t="s">
        <v>78</v>
      </c>
      <c r="H73" s="59">
        <f>MAX(H$32:H72)+1</f>
        <v>21</v>
      </c>
      <c r="N73" s="10" t="e">
        <f>+#REF!</f>
        <v>#REF!</v>
      </c>
      <c r="O73" s="20" t="e">
        <f>+#REF!</f>
        <v>#REF!</v>
      </c>
      <c r="P73" s="20"/>
      <c r="Q73" s="54" t="e">
        <f>+#REF!</f>
        <v>#REF!</v>
      </c>
      <c r="R73" s="55"/>
      <c r="S73" s="56" t="e">
        <f>+#REF!</f>
        <v>#REF!</v>
      </c>
      <c r="T73" s="57"/>
      <c r="U73" s="56" t="e">
        <f>+#REF!</f>
        <v>#REF!</v>
      </c>
    </row>
    <row r="74" spans="1:21" ht="17.25" thickTop="1" thickBot="1">
      <c r="A74" s="39" t="s">
        <v>79</v>
      </c>
      <c r="B74" s="35"/>
      <c r="D74" s="50" t="s">
        <v>80</v>
      </c>
      <c r="H74" s="59">
        <f>MAX(H$32:H73)+1</f>
        <v>22</v>
      </c>
      <c r="N74" s="10" t="e">
        <f>+#REF!</f>
        <v>#REF!</v>
      </c>
      <c r="O74" s="20" t="e">
        <f>+#REF!</f>
        <v>#REF!</v>
      </c>
      <c r="P74" s="20"/>
      <c r="Q74" s="54" t="e">
        <f>+#REF!</f>
        <v>#REF!</v>
      </c>
      <c r="R74" s="55"/>
      <c r="S74" s="56" t="e">
        <f>+#REF!</f>
        <v>#REF!</v>
      </c>
      <c r="T74" s="57"/>
      <c r="U74" s="56" t="e">
        <f>+#REF!</f>
        <v>#REF!</v>
      </c>
    </row>
    <row r="75" spans="1:21" ht="17.25" thickTop="1" thickBot="1">
      <c r="A75" s="39" t="s">
        <v>81</v>
      </c>
      <c r="B75" s="35"/>
      <c r="D75" s="50" t="s">
        <v>82</v>
      </c>
      <c r="H75" s="59">
        <f>MAX(H$32:H74)+1</f>
        <v>23</v>
      </c>
      <c r="N75" s="10" t="e">
        <f>+#REF!</f>
        <v>#REF!</v>
      </c>
      <c r="O75" s="20" t="e">
        <f>+#REF!</f>
        <v>#REF!</v>
      </c>
      <c r="P75" s="20"/>
      <c r="Q75" s="54" t="e">
        <f>+#REF!</f>
        <v>#REF!</v>
      </c>
      <c r="R75" s="55"/>
      <c r="S75" s="56" t="e">
        <f>+#REF!</f>
        <v>#REF!</v>
      </c>
      <c r="T75" s="57"/>
      <c r="U75" s="56" t="e">
        <f>+#REF!</f>
        <v>#REF!</v>
      </c>
    </row>
    <row r="76" spans="1:21" ht="16.5" thickTop="1">
      <c r="A76" s="34"/>
      <c r="B76" s="35"/>
      <c r="D76" s="46"/>
      <c r="H76" s="59"/>
    </row>
    <row r="77" spans="1:21" ht="15.75">
      <c r="A77" s="34"/>
      <c r="B77" s="35"/>
      <c r="D77" s="35"/>
      <c r="H77" s="59"/>
    </row>
    <row r="78" spans="1:21" ht="16.5" thickBot="1">
      <c r="A78" s="39" t="s">
        <v>26</v>
      </c>
      <c r="B78" s="35"/>
      <c r="D78" s="41" t="s">
        <v>27</v>
      </c>
      <c r="H78" s="59">
        <f>MAX(H$32:H77)+1</f>
        <v>24</v>
      </c>
      <c r="N78" s="10" t="e">
        <f>+#REF!</f>
        <v>#REF!</v>
      </c>
      <c r="O78" s="20" t="e">
        <f>+#REF!</f>
        <v>#REF!</v>
      </c>
      <c r="P78" s="20"/>
      <c r="Q78" s="54" t="e">
        <f>+#REF!</f>
        <v>#REF!</v>
      </c>
      <c r="R78" s="55"/>
      <c r="S78" s="56" t="e">
        <f>+#REF!</f>
        <v>#REF!</v>
      </c>
      <c r="T78" s="57"/>
      <c r="U78" s="56" t="e">
        <f>+#REF!</f>
        <v>#REF!</v>
      </c>
    </row>
    <row r="79" spans="1:21" ht="15.75" thickTop="1">
      <c r="A79" s="39"/>
      <c r="B79" s="35"/>
      <c r="D79" s="46"/>
    </row>
    <row r="80" spans="1:21" ht="15.75">
      <c r="A80" s="39" t="s">
        <v>56</v>
      </c>
      <c r="B80" s="35"/>
      <c r="D80" s="62" t="s">
        <v>57</v>
      </c>
      <c r="E80" s="63"/>
      <c r="F80" s="63"/>
      <c r="G80" s="63"/>
      <c r="H80" s="64"/>
      <c r="I80" s="63"/>
      <c r="J80" s="63"/>
      <c r="Q80" s="68">
        <v>0</v>
      </c>
    </row>
    <row r="81" spans="1:8">
      <c r="A81" s="39" t="s">
        <v>58</v>
      </c>
      <c r="B81" s="35"/>
      <c r="D81" s="35" t="s">
        <v>59</v>
      </c>
    </row>
    <row r="83" spans="1:8" ht="15.75">
      <c r="D83" t="s">
        <v>103</v>
      </c>
      <c r="H83" s="59">
        <f>MAX(H$32:H82)+1</f>
        <v>25</v>
      </c>
    </row>
    <row r="132" s="16" customForma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589BA-F610-4537-B660-357F482300B5}">
  <sheetPr filterMode="1">
    <tabColor theme="7" tint="0.39997558519241921"/>
  </sheetPr>
  <dimension ref="A1:R66"/>
  <sheetViews>
    <sheetView topLeftCell="A7" zoomScaleNormal="100" workbookViewId="0">
      <selection activeCell="J74" sqref="J74"/>
    </sheetView>
  </sheetViews>
  <sheetFormatPr defaultRowHeight="15"/>
  <cols>
    <col min="1" max="2" width="9.140625" style="24"/>
    <col min="3" max="3" width="7.5703125" style="24" customWidth="1"/>
    <col min="4" max="4" width="76" style="24" bestFit="1" customWidth="1"/>
    <col min="5" max="10" width="7.5703125" style="24" customWidth="1"/>
    <col min="11" max="11" width="26.140625" style="24" customWidth="1"/>
    <col min="12" max="12" width="4.140625" style="24" customWidth="1"/>
    <col min="13" max="13" width="66.5703125" style="24" bestFit="1" customWidth="1"/>
    <col min="14" max="14" width="7.5703125" style="24" customWidth="1"/>
    <col min="15" max="15" width="5.5703125" style="24" customWidth="1"/>
    <col min="16" max="16" width="73" style="24" bestFit="1" customWidth="1"/>
    <col min="17" max="17" width="7.5703125" style="24" customWidth="1"/>
    <col min="18" max="18" width="27.42578125" style="24" bestFit="1" customWidth="1"/>
    <col min="19" max="16384" width="9.140625" style="24"/>
  </cols>
  <sheetData>
    <row r="1" spans="1:18" ht="18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33" t="s">
        <v>11</v>
      </c>
      <c r="P1" s="15"/>
      <c r="Q1" s="15"/>
      <c r="R1" s="15"/>
    </row>
    <row r="2" spans="1:18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>
      <c r="A3" s="15"/>
      <c r="B3" s="15"/>
      <c r="C3" s="15"/>
      <c r="D3" s="15"/>
      <c r="E3" s="25"/>
      <c r="F3" s="25"/>
      <c r="G3" s="25"/>
      <c r="H3" s="25"/>
      <c r="I3" s="25"/>
      <c r="J3" s="25"/>
      <c r="K3" s="26" t="str">
        <f>+P3</f>
        <v>NEW JERSEY NATURAL GAS COMPANY</v>
      </c>
      <c r="L3" s="27"/>
      <c r="M3" s="27"/>
      <c r="N3" s="15"/>
      <c r="O3" s="15"/>
      <c r="P3" s="9" t="s">
        <v>18</v>
      </c>
      <c r="Q3" s="15"/>
      <c r="R3" s="15"/>
    </row>
    <row r="4" spans="1:18">
      <c r="A4" s="15"/>
      <c r="B4" s="15"/>
      <c r="C4" s="15"/>
      <c r="D4" s="15"/>
      <c r="E4" s="15"/>
      <c r="F4" s="15"/>
      <c r="G4" s="15"/>
      <c r="H4" s="15"/>
      <c r="I4" s="15"/>
      <c r="J4" s="15"/>
      <c r="K4" s="27"/>
      <c r="L4" s="27"/>
      <c r="M4" s="27"/>
      <c r="N4" s="15"/>
      <c r="O4" s="15"/>
      <c r="P4" s="15"/>
      <c r="Q4" s="15"/>
      <c r="R4" s="15"/>
    </row>
    <row r="5" spans="1:18">
      <c r="A5" s="15"/>
      <c r="B5" s="15"/>
      <c r="C5" s="15"/>
      <c r="D5" s="15"/>
      <c r="E5" s="15"/>
      <c r="F5" s="15"/>
      <c r="G5" s="15"/>
      <c r="H5" s="15"/>
      <c r="I5" s="15"/>
      <c r="J5" s="15"/>
      <c r="K5" s="27" t="s">
        <v>12</v>
      </c>
      <c r="L5" s="27"/>
      <c r="M5" s="27"/>
      <c r="N5" s="15"/>
      <c r="O5" s="15"/>
      <c r="P5" s="15"/>
      <c r="Q5" s="15"/>
      <c r="R5" s="15"/>
    </row>
    <row r="6" spans="1:18">
      <c r="A6" s="15"/>
      <c r="B6" s="15"/>
      <c r="C6" s="15"/>
      <c r="D6" s="15"/>
      <c r="E6" s="15"/>
      <c r="F6" s="15"/>
      <c r="G6" s="15"/>
      <c r="H6" s="15"/>
      <c r="I6" s="15"/>
      <c r="J6" s="15"/>
      <c r="K6" s="26" t="s">
        <v>172</v>
      </c>
      <c r="L6" s="27"/>
      <c r="M6" s="27"/>
      <c r="N6" s="15"/>
      <c r="O6" s="15"/>
      <c r="P6" s="15"/>
      <c r="Q6" s="15"/>
      <c r="R6" s="15"/>
    </row>
    <row r="7" spans="1:18">
      <c r="A7" s="15"/>
      <c r="B7" s="15"/>
      <c r="C7" s="15"/>
      <c r="D7" s="15"/>
      <c r="E7" s="15"/>
      <c r="F7" s="15"/>
      <c r="G7" s="15"/>
      <c r="H7" s="15"/>
      <c r="I7" s="15"/>
      <c r="J7" s="15"/>
      <c r="K7" s="27"/>
      <c r="L7" s="27"/>
      <c r="M7" s="27"/>
      <c r="N7" s="15"/>
      <c r="O7" s="15"/>
      <c r="P7" s="15"/>
      <c r="Q7" s="15"/>
      <c r="R7" s="15"/>
    </row>
    <row r="8" spans="1:18">
      <c r="A8" s="15"/>
      <c r="B8" s="15"/>
      <c r="C8" s="15"/>
      <c r="D8" s="15"/>
      <c r="E8" s="15"/>
      <c r="F8" s="15"/>
      <c r="G8" s="15"/>
      <c r="H8" s="15"/>
      <c r="I8" s="15"/>
      <c r="J8" s="15"/>
      <c r="K8" s="27" t="str">
        <f>UPPER("Index to Schedules")</f>
        <v>INDEX TO SCHEDULES</v>
      </c>
      <c r="L8" s="27"/>
      <c r="M8" s="27"/>
      <c r="N8" s="15"/>
      <c r="O8" s="15"/>
      <c r="P8" s="15"/>
      <c r="Q8" s="15"/>
      <c r="R8" s="15"/>
    </row>
    <row r="9" spans="1:18">
      <c r="A9" s="15"/>
      <c r="B9" s="15"/>
      <c r="C9" s="15"/>
      <c r="D9" s="15"/>
      <c r="E9" s="3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>
      <c r="A10" s="15"/>
      <c r="B10" s="15"/>
      <c r="C10" s="15"/>
      <c r="D10" s="15"/>
      <c r="E10" s="3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>
      <c r="A11" s="15"/>
      <c r="B11" s="15"/>
      <c r="C11" s="15"/>
      <c r="D11" s="15"/>
      <c r="E11" s="31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28" t="s">
        <v>13</v>
      </c>
      <c r="L12" s="15"/>
      <c r="M12" s="28" t="s">
        <v>14</v>
      </c>
      <c r="N12" s="15"/>
      <c r="O12" s="25"/>
      <c r="P12" s="15"/>
      <c r="Q12" s="15"/>
      <c r="R12" s="15"/>
    </row>
    <row r="13" spans="1:18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8" hidden="1" customHeight="1">
      <c r="A14"/>
      <c r="B14"/>
      <c r="C14"/>
      <c r="D14" t="s">
        <v>9</v>
      </c>
      <c r="E14" s="30" t="s">
        <v>15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8" hidden="1" customHeight="1">
      <c r="A15"/>
      <c r="B15"/>
      <c r="C15"/>
      <c r="D15"/>
      <c r="E15" s="30" t="s">
        <v>15</v>
      </c>
    </row>
    <row r="16" spans="1:18" ht="18" customHeight="1">
      <c r="A16"/>
      <c r="B16"/>
      <c r="C16"/>
      <c r="D16" s="78" t="s">
        <v>102</v>
      </c>
      <c r="E16" s="29"/>
      <c r="F16" s="80">
        <f t="shared" ref="F16" si="0">VLOOKUP(D16,schnos,5,FALSE)</f>
        <v>1</v>
      </c>
      <c r="G16" s="80"/>
      <c r="H16" s="80"/>
      <c r="I16" s="80"/>
      <c r="J16" s="80"/>
      <c r="K16" s="79" t="s">
        <v>170</v>
      </c>
      <c r="L16" s="80"/>
      <c r="M16" s="80" t="str">
        <f t="shared" ref="M16" si="1">+D16</f>
        <v>Summary of Other Cash Working Capital</v>
      </c>
    </row>
    <row r="17" spans="1:13" ht="18" customHeight="1">
      <c r="A17"/>
      <c r="B17"/>
      <c r="C17"/>
      <c r="D17" t="s">
        <v>97</v>
      </c>
      <c r="E17" s="29"/>
      <c r="F17" s="24">
        <f t="shared" ref="F17:F47" si="2">VLOOKUP(D17,schnos,5,FALSE)</f>
        <v>2</v>
      </c>
      <c r="G17" s="32">
        <v>1</v>
      </c>
      <c r="H17" s="80"/>
      <c r="I17" s="80"/>
      <c r="J17" s="80"/>
      <c r="K17" s="31" t="s">
        <v>144</v>
      </c>
      <c r="M17" s="24" t="str">
        <f t="shared" ref="M17:M47" si="3">+D17</f>
        <v>Summary of Cash Working Capital Requirements</v>
      </c>
    </row>
    <row r="18" spans="1:13" ht="18" customHeight="1">
      <c r="A18"/>
      <c r="B18"/>
      <c r="C18"/>
      <c r="D18" t="s">
        <v>98</v>
      </c>
      <c r="E18" s="29"/>
      <c r="F18" s="24">
        <f t="shared" si="2"/>
        <v>2</v>
      </c>
      <c r="G18" s="32">
        <v>2</v>
      </c>
      <c r="H18" s="80"/>
      <c r="I18" s="80"/>
      <c r="J18" s="80"/>
      <c r="K18" s="31" t="s">
        <v>145</v>
      </c>
      <c r="M18" s="24" t="str">
        <f t="shared" si="3"/>
        <v>Summary of Test Year Adjustments</v>
      </c>
    </row>
    <row r="19" spans="1:13" ht="18" hidden="1" customHeight="1">
      <c r="A19"/>
      <c r="B19"/>
      <c r="C19"/>
      <c r="D19"/>
      <c r="E19" s="30" t="s">
        <v>15</v>
      </c>
      <c r="F19" s="24" t="e">
        <f t="shared" si="2"/>
        <v>#N/A</v>
      </c>
      <c r="K19" s="15" t="e">
        <v>#N/A</v>
      </c>
      <c r="M19" s="24">
        <f t="shared" si="3"/>
        <v>0</v>
      </c>
    </row>
    <row r="20" spans="1:13" ht="18" hidden="1" customHeight="1">
      <c r="A20"/>
      <c r="B20"/>
      <c r="C20"/>
      <c r="D20"/>
      <c r="E20" s="30" t="s">
        <v>15</v>
      </c>
      <c r="F20" s="24" t="e">
        <f t="shared" si="2"/>
        <v>#N/A</v>
      </c>
      <c r="K20" s="15" t="e">
        <v>#N/A</v>
      </c>
      <c r="M20" s="24">
        <f t="shared" si="3"/>
        <v>0</v>
      </c>
    </row>
    <row r="21" spans="1:13" ht="18" hidden="1" customHeight="1">
      <c r="A21"/>
      <c r="B21"/>
      <c r="C21"/>
      <c r="D21"/>
      <c r="E21" s="30" t="s">
        <v>15</v>
      </c>
      <c r="F21" s="24" t="e">
        <f t="shared" si="2"/>
        <v>#N/A</v>
      </c>
      <c r="K21" s="15" t="e">
        <v>#N/A</v>
      </c>
      <c r="M21" s="24">
        <f t="shared" si="3"/>
        <v>0</v>
      </c>
    </row>
    <row r="22" spans="1:13" ht="18" hidden="1" customHeight="1">
      <c r="A22"/>
      <c r="B22"/>
      <c r="C22"/>
      <c r="D22"/>
      <c r="E22" s="30" t="s">
        <v>15</v>
      </c>
      <c r="F22" s="24" t="e">
        <f t="shared" si="2"/>
        <v>#N/A</v>
      </c>
      <c r="K22" s="15" t="e">
        <v>#N/A</v>
      </c>
      <c r="M22" s="24">
        <f t="shared" si="3"/>
        <v>0</v>
      </c>
    </row>
    <row r="23" spans="1:13" ht="18" hidden="1" customHeight="1">
      <c r="A23" s="17"/>
      <c r="B23"/>
      <c r="C23"/>
      <c r="D23"/>
      <c r="E23" s="30" t="s">
        <v>15</v>
      </c>
      <c r="F23" s="24" t="e">
        <f t="shared" si="2"/>
        <v>#N/A</v>
      </c>
      <c r="K23" s="15" t="e">
        <v>#N/A</v>
      </c>
      <c r="M23" s="24">
        <f t="shared" si="3"/>
        <v>0</v>
      </c>
    </row>
    <row r="24" spans="1:13" ht="18" customHeight="1">
      <c r="A24" s="17"/>
      <c r="B24"/>
      <c r="C24"/>
      <c r="D24" t="s">
        <v>10</v>
      </c>
      <c r="E24" s="29"/>
      <c r="F24" s="24">
        <f t="shared" si="2"/>
        <v>3</v>
      </c>
      <c r="G24" s="32">
        <v>1</v>
      </c>
      <c r="H24" s="80"/>
      <c r="I24" s="80"/>
      <c r="J24" s="80"/>
      <c r="K24" s="31" t="s">
        <v>146</v>
      </c>
      <c r="M24" s="24" t="str">
        <f t="shared" si="3"/>
        <v>Calculation of Total Revenue Lag Days</v>
      </c>
    </row>
    <row r="25" spans="1:13" ht="18" customHeight="1">
      <c r="A25" s="17"/>
      <c r="B25"/>
      <c r="C25"/>
      <c r="D25" s="2" t="s">
        <v>84</v>
      </c>
      <c r="E25" s="29"/>
      <c r="F25" s="24">
        <f t="shared" si="2"/>
        <v>3</v>
      </c>
      <c r="G25" s="32">
        <v>1</v>
      </c>
      <c r="H25" s="80"/>
      <c r="I25" s="80"/>
      <c r="J25" s="80"/>
      <c r="K25" s="31" t="s">
        <v>146</v>
      </c>
      <c r="M25" s="24" t="str">
        <f t="shared" si="3"/>
        <v>Calculation of Service &amp; Billing Revenue Lag Days</v>
      </c>
    </row>
    <row r="26" spans="1:13" ht="18" customHeight="1">
      <c r="A26" s="17"/>
      <c r="B26"/>
      <c r="C26"/>
      <c r="D26" s="2" t="s">
        <v>85</v>
      </c>
      <c r="E26" s="29"/>
      <c r="F26" s="24">
        <f t="shared" si="2"/>
        <v>3</v>
      </c>
      <c r="G26" s="32">
        <v>2</v>
      </c>
      <c r="H26" s="80"/>
      <c r="I26" s="80"/>
      <c r="J26" s="80"/>
      <c r="K26" s="31" t="s">
        <v>147</v>
      </c>
      <c r="M26" s="24" t="str">
        <f t="shared" si="3"/>
        <v>Calculation of Collection Lag Days</v>
      </c>
    </row>
    <row r="27" spans="1:13" ht="18" hidden="1" customHeight="1">
      <c r="A27" s="17"/>
      <c r="B27"/>
      <c r="C27"/>
      <c r="D27"/>
      <c r="E27" s="30" t="s">
        <v>15</v>
      </c>
      <c r="F27" s="24" t="e">
        <f t="shared" si="2"/>
        <v>#N/A</v>
      </c>
      <c r="K27" s="15" t="e">
        <v>#N/A</v>
      </c>
      <c r="M27" s="24">
        <f t="shared" si="3"/>
        <v>0</v>
      </c>
    </row>
    <row r="28" spans="1:13" ht="18" customHeight="1">
      <c r="A28" s="17"/>
      <c r="B28"/>
      <c r="C28"/>
      <c r="D28" s="78" t="s">
        <v>99</v>
      </c>
      <c r="E28" s="29"/>
      <c r="F28" s="24">
        <f t="shared" si="2"/>
        <v>4</v>
      </c>
      <c r="K28" s="15" t="s">
        <v>148</v>
      </c>
      <c r="M28" s="24" t="str">
        <f t="shared" si="3"/>
        <v>Summary of Operating Expenses and Taxes Lead Days</v>
      </c>
    </row>
    <row r="29" spans="1:13" ht="18" hidden="1" customHeight="1">
      <c r="A29" s="17"/>
      <c r="B29"/>
      <c r="C29"/>
      <c r="D29"/>
      <c r="E29" s="30" t="s">
        <v>15</v>
      </c>
      <c r="F29" s="24" t="e">
        <f t="shared" si="2"/>
        <v>#N/A</v>
      </c>
      <c r="K29" s="15" t="e">
        <v>#N/A</v>
      </c>
      <c r="M29" s="24">
        <f t="shared" si="3"/>
        <v>0</v>
      </c>
    </row>
    <row r="30" spans="1:13" ht="18" customHeight="1">
      <c r="A30" s="17"/>
      <c r="B30"/>
      <c r="C30"/>
      <c r="D30" t="s">
        <v>31</v>
      </c>
      <c r="E30" s="29"/>
      <c r="F30" s="24">
        <f t="shared" si="2"/>
        <v>5</v>
      </c>
      <c r="K30" s="15" t="s">
        <v>149</v>
      </c>
      <c r="M30" s="24" t="str">
        <f t="shared" si="3"/>
        <v>Gas Supply Costs</v>
      </c>
    </row>
    <row r="31" spans="1:13" ht="18" customHeight="1">
      <c r="A31" s="17"/>
      <c r="B31"/>
      <c r="C31"/>
      <c r="D31" s="2" t="s">
        <v>33</v>
      </c>
      <c r="E31" s="29"/>
      <c r="F31" s="24">
        <f t="shared" si="2"/>
        <v>6</v>
      </c>
      <c r="K31" s="15" t="s">
        <v>150</v>
      </c>
      <c r="M31" s="24" t="str">
        <f t="shared" si="3"/>
        <v>Salary and Wages</v>
      </c>
    </row>
    <row r="32" spans="1:13" ht="18" hidden="1" customHeight="1">
      <c r="A32" s="17"/>
      <c r="B32"/>
      <c r="C32"/>
      <c r="D32"/>
      <c r="E32" s="30" t="s">
        <v>15</v>
      </c>
      <c r="F32" s="24" t="e">
        <f t="shared" si="2"/>
        <v>#N/A</v>
      </c>
      <c r="K32" s="15" t="e">
        <v>#N/A</v>
      </c>
      <c r="M32" s="24">
        <f t="shared" si="3"/>
        <v>0</v>
      </c>
    </row>
    <row r="33" spans="1:13" ht="18" hidden="1" customHeight="1">
      <c r="A33" s="17"/>
      <c r="B33"/>
      <c r="C33"/>
      <c r="D33" t="s">
        <v>34</v>
      </c>
      <c r="E33" s="30" t="s">
        <v>15</v>
      </c>
      <c r="F33" s="24">
        <f t="shared" si="2"/>
        <v>0</v>
      </c>
      <c r="K33" s="15" t="s">
        <v>151</v>
      </c>
      <c r="M33" s="24" t="str">
        <f t="shared" si="3"/>
        <v>Pension and Benefits:</v>
      </c>
    </row>
    <row r="34" spans="1:13" ht="18" customHeight="1">
      <c r="A34" s="17"/>
      <c r="B34"/>
      <c r="C34"/>
      <c r="D34" t="s">
        <v>35</v>
      </c>
      <c r="E34" s="29"/>
      <c r="F34" s="24">
        <f t="shared" si="2"/>
        <v>7</v>
      </c>
      <c r="K34" s="15" t="s">
        <v>152</v>
      </c>
      <c r="M34" s="24" t="str">
        <f t="shared" si="3"/>
        <v>Pensions</v>
      </c>
    </row>
    <row r="35" spans="1:13" ht="18" customHeight="1">
      <c r="A35" s="17"/>
      <c r="B35"/>
      <c r="C35"/>
      <c r="D35" t="s">
        <v>20</v>
      </c>
      <c r="E35" s="29"/>
      <c r="F35" s="24">
        <f t="shared" si="2"/>
        <v>8</v>
      </c>
      <c r="K35" s="15" t="s">
        <v>153</v>
      </c>
      <c r="M35" s="24" t="str">
        <f t="shared" si="3"/>
        <v>PEP</v>
      </c>
    </row>
    <row r="36" spans="1:13" ht="18" customHeight="1">
      <c r="A36" s="17"/>
      <c r="B36"/>
      <c r="C36"/>
      <c r="D36" t="s">
        <v>36</v>
      </c>
      <c r="E36" s="29"/>
      <c r="F36" s="24">
        <f t="shared" si="2"/>
        <v>9</v>
      </c>
      <c r="K36" s="15" t="s">
        <v>154</v>
      </c>
      <c r="M36" s="24" t="str">
        <f t="shared" si="3"/>
        <v>OPEB</v>
      </c>
    </row>
    <row r="37" spans="1:13" ht="18" customHeight="1">
      <c r="A37" s="17"/>
      <c r="B37"/>
      <c r="C37"/>
      <c r="D37" t="s">
        <v>37</v>
      </c>
      <c r="E37" s="29"/>
      <c r="F37" s="24">
        <f t="shared" si="2"/>
        <v>10</v>
      </c>
      <c r="K37" s="15" t="s">
        <v>155</v>
      </c>
      <c r="M37" s="24" t="str">
        <f t="shared" si="3"/>
        <v>Medical Insurance</v>
      </c>
    </row>
    <row r="38" spans="1:13" ht="18" customHeight="1">
      <c r="A38" s="17"/>
      <c r="B38"/>
      <c r="C38"/>
      <c r="D38" t="s">
        <v>38</v>
      </c>
      <c r="E38" s="29"/>
      <c r="F38" s="24">
        <f t="shared" si="2"/>
        <v>11</v>
      </c>
      <c r="K38" s="15" t="s">
        <v>156</v>
      </c>
      <c r="M38" s="24" t="str">
        <f t="shared" si="3"/>
        <v>Dental Insurance</v>
      </c>
    </row>
    <row r="39" spans="1:13" ht="18" customHeight="1">
      <c r="A39" s="17"/>
      <c r="B39"/>
      <c r="C39"/>
      <c r="D39" t="s">
        <v>69</v>
      </c>
      <c r="E39" s="29"/>
      <c r="F39" s="24">
        <f t="shared" si="2"/>
        <v>12</v>
      </c>
      <c r="K39" s="15" t="s">
        <v>157</v>
      </c>
      <c r="M39" s="24" t="str">
        <f t="shared" si="3"/>
        <v>Short Term Disability</v>
      </c>
    </row>
    <row r="40" spans="1:13" ht="18" customHeight="1">
      <c r="A40"/>
      <c r="B40"/>
      <c r="C40"/>
      <c r="D40" t="s">
        <v>71</v>
      </c>
      <c r="E40" s="29"/>
      <c r="F40" s="24">
        <f t="shared" si="2"/>
        <v>13</v>
      </c>
      <c r="K40" s="15" t="s">
        <v>158</v>
      </c>
      <c r="M40" s="24" t="str">
        <f t="shared" si="3"/>
        <v>Group Life, AD&amp;D, and LTD</v>
      </c>
    </row>
    <row r="41" spans="1:13" ht="18" customHeight="1">
      <c r="A41"/>
      <c r="B41"/>
      <c r="C41"/>
      <c r="D41" t="s">
        <v>100</v>
      </c>
      <c r="E41" s="29"/>
      <c r="F41" s="24">
        <f t="shared" si="2"/>
        <v>14</v>
      </c>
      <c r="K41" s="15" t="s">
        <v>159</v>
      </c>
      <c r="M41" s="24" t="str">
        <f t="shared" si="3"/>
        <v>Flexible Spending Account</v>
      </c>
    </row>
    <row r="42" spans="1:13" ht="18" customHeight="1">
      <c r="A42"/>
      <c r="B42"/>
      <c r="C42"/>
      <c r="D42" t="s">
        <v>74</v>
      </c>
      <c r="E42" s="29"/>
      <c r="F42" s="24">
        <f t="shared" si="2"/>
        <v>15</v>
      </c>
      <c r="K42" s="15" t="s">
        <v>160</v>
      </c>
      <c r="M42" s="24" t="str">
        <f t="shared" si="3"/>
        <v>401K Plans</v>
      </c>
    </row>
    <row r="43" spans="1:13" ht="18" hidden="1" customHeight="1">
      <c r="A43" s="21"/>
      <c r="B43"/>
      <c r="C43"/>
      <c r="D43"/>
      <c r="E43" s="30" t="s">
        <v>15</v>
      </c>
      <c r="F43" s="24" t="e">
        <f t="shared" si="2"/>
        <v>#N/A</v>
      </c>
      <c r="K43" s="15" t="e">
        <v>#N/A</v>
      </c>
      <c r="M43" s="24">
        <f t="shared" si="3"/>
        <v>0</v>
      </c>
    </row>
    <row r="44" spans="1:13" ht="18" hidden="1" customHeight="1">
      <c r="A44" s="21"/>
      <c r="B44"/>
      <c r="C44"/>
      <c r="D44"/>
      <c r="E44" s="30" t="s">
        <v>15</v>
      </c>
      <c r="F44" s="24" t="e">
        <f t="shared" si="2"/>
        <v>#N/A</v>
      </c>
      <c r="K44" s="15" t="e">
        <v>#N/A</v>
      </c>
      <c r="M44" s="24">
        <f t="shared" si="3"/>
        <v>0</v>
      </c>
    </row>
    <row r="45" spans="1:13" ht="18" hidden="1" customHeight="1">
      <c r="A45" s="21"/>
      <c r="B45"/>
      <c r="C45"/>
      <c r="D45" t="s">
        <v>41</v>
      </c>
      <c r="E45" s="30" t="s">
        <v>15</v>
      </c>
      <c r="F45" s="24">
        <f t="shared" si="2"/>
        <v>0</v>
      </c>
      <c r="K45" s="15" t="s">
        <v>151</v>
      </c>
      <c r="M45" s="24" t="str">
        <f t="shared" si="3"/>
        <v>Uncollectibles</v>
      </c>
    </row>
    <row r="46" spans="1:13" ht="18" customHeight="1">
      <c r="A46" s="21"/>
      <c r="B46"/>
      <c r="C46"/>
      <c r="D46" t="s">
        <v>43</v>
      </c>
      <c r="E46" s="29"/>
      <c r="F46" s="24">
        <f t="shared" si="2"/>
        <v>16</v>
      </c>
      <c r="K46" s="15" t="s">
        <v>161</v>
      </c>
      <c r="M46" s="24" t="str">
        <f t="shared" si="3"/>
        <v>Other O&amp;M Expenses</v>
      </c>
    </row>
    <row r="47" spans="1:13" ht="18" hidden="1" customHeight="1">
      <c r="A47" s="21"/>
      <c r="B47"/>
      <c r="C47"/>
      <c r="D47" t="s">
        <v>45</v>
      </c>
      <c r="E47" s="30" t="s">
        <v>15</v>
      </c>
      <c r="F47" s="24">
        <f t="shared" si="2"/>
        <v>0</v>
      </c>
      <c r="K47" s="15" t="s">
        <v>151</v>
      </c>
      <c r="M47" s="24" t="str">
        <f t="shared" si="3"/>
        <v>Depreciation &amp; Amortization</v>
      </c>
    </row>
    <row r="48" spans="1:13" ht="18" hidden="1" customHeight="1">
      <c r="A48"/>
      <c r="B48"/>
      <c r="C48"/>
      <c r="D48"/>
      <c r="E48" s="30" t="s">
        <v>15</v>
      </c>
      <c r="F48" s="80" t="e">
        <f t="shared" ref="F48:F63" si="4">VLOOKUP(D48,schnos,5,FALSE)</f>
        <v>#N/A</v>
      </c>
      <c r="G48" s="80"/>
      <c r="H48" s="80"/>
      <c r="I48" s="80"/>
      <c r="J48" s="80"/>
      <c r="K48" s="79" t="e">
        <v>#N/A</v>
      </c>
      <c r="L48" s="80"/>
      <c r="M48" s="80">
        <f t="shared" ref="M48:M63" si="5">+D48</f>
        <v>0</v>
      </c>
    </row>
    <row r="49" spans="1:13" ht="18" hidden="1" customHeight="1">
      <c r="A49" s="19"/>
      <c r="B49"/>
      <c r="C49"/>
      <c r="D49"/>
      <c r="E49" s="30" t="s">
        <v>15</v>
      </c>
      <c r="F49" s="80" t="e">
        <f t="shared" si="4"/>
        <v>#N/A</v>
      </c>
      <c r="G49" s="80"/>
      <c r="H49" s="80"/>
      <c r="I49" s="80"/>
      <c r="J49" s="80"/>
      <c r="K49" s="79" t="e">
        <v>#N/A</v>
      </c>
      <c r="L49" s="80"/>
      <c r="M49" s="80">
        <f t="shared" si="5"/>
        <v>0</v>
      </c>
    </row>
    <row r="50" spans="1:13" ht="18" hidden="1" customHeight="1">
      <c r="D50" s="24" t="s">
        <v>47</v>
      </c>
      <c r="E50" s="30" t="s">
        <v>15</v>
      </c>
      <c r="F50" s="80">
        <f t="shared" si="4"/>
        <v>0</v>
      </c>
      <c r="G50" s="80"/>
      <c r="H50" s="80"/>
      <c r="I50" s="80"/>
      <c r="J50" s="80"/>
      <c r="K50" s="79" t="s">
        <v>151</v>
      </c>
      <c r="L50" s="80"/>
      <c r="M50" s="80" t="str">
        <f t="shared" si="5"/>
        <v>Income Taxes:</v>
      </c>
    </row>
    <row r="51" spans="1:13" ht="18" customHeight="1">
      <c r="D51" s="24" t="s">
        <v>49</v>
      </c>
      <c r="E51" s="29"/>
      <c r="F51" s="80">
        <f t="shared" si="4"/>
        <v>17</v>
      </c>
      <c r="G51" s="80"/>
      <c r="H51" s="80"/>
      <c r="I51" s="80"/>
      <c r="J51" s="80"/>
      <c r="K51" s="79" t="s">
        <v>162</v>
      </c>
      <c r="L51" s="80"/>
      <c r="M51" s="80" t="str">
        <f t="shared" si="5"/>
        <v>Current Federal Taxes</v>
      </c>
    </row>
    <row r="52" spans="1:13" ht="18" customHeight="1">
      <c r="D52" s="24" t="s">
        <v>21</v>
      </c>
      <c r="E52" s="29"/>
      <c r="F52" s="80">
        <f t="shared" si="4"/>
        <v>18</v>
      </c>
      <c r="G52" s="80"/>
      <c r="H52" s="80"/>
      <c r="I52" s="80"/>
      <c r="J52" s="80"/>
      <c r="K52" s="79" t="s">
        <v>163</v>
      </c>
      <c r="L52" s="80"/>
      <c r="M52" s="80" t="str">
        <f t="shared" si="5"/>
        <v>Current State (CBT)</v>
      </c>
    </row>
    <row r="53" spans="1:13" ht="18" hidden="1" customHeight="1">
      <c r="D53" s="24" t="s">
        <v>52</v>
      </c>
      <c r="E53" s="30" t="s">
        <v>15</v>
      </c>
      <c r="F53" s="80">
        <f t="shared" si="4"/>
        <v>0</v>
      </c>
      <c r="G53" s="80"/>
      <c r="H53" s="80"/>
      <c r="I53" s="80"/>
      <c r="J53" s="80"/>
      <c r="K53" s="79" t="s">
        <v>151</v>
      </c>
      <c r="L53" s="80"/>
      <c r="M53" s="80" t="str">
        <f t="shared" si="5"/>
        <v>Deferred Taxes</v>
      </c>
    </row>
    <row r="54" spans="1:13" ht="18" hidden="1" customHeight="1">
      <c r="E54" s="30" t="s">
        <v>15</v>
      </c>
      <c r="F54" s="80" t="e">
        <f t="shared" si="4"/>
        <v>#N/A</v>
      </c>
      <c r="G54" s="80"/>
      <c r="H54" s="80"/>
      <c r="I54" s="80"/>
      <c r="J54" s="80"/>
      <c r="K54" s="79" t="e">
        <v>#N/A</v>
      </c>
      <c r="L54" s="80"/>
      <c r="M54" s="80">
        <f t="shared" si="5"/>
        <v>0</v>
      </c>
    </row>
    <row r="55" spans="1:13" ht="18" hidden="1" customHeight="1">
      <c r="E55" s="30" t="s">
        <v>15</v>
      </c>
      <c r="F55" s="80" t="e">
        <f t="shared" si="4"/>
        <v>#N/A</v>
      </c>
      <c r="G55" s="80"/>
      <c r="H55" s="80"/>
      <c r="I55" s="80"/>
      <c r="J55" s="80"/>
      <c r="K55" s="79" t="e">
        <v>#N/A</v>
      </c>
      <c r="L55" s="80"/>
      <c r="M55" s="80">
        <f t="shared" si="5"/>
        <v>0</v>
      </c>
    </row>
    <row r="56" spans="1:13" ht="18" customHeight="1">
      <c r="D56" s="24" t="s">
        <v>55</v>
      </c>
      <c r="E56" s="29"/>
      <c r="F56" s="80">
        <f t="shared" si="4"/>
        <v>19</v>
      </c>
      <c r="G56" s="80"/>
      <c r="H56" s="80"/>
      <c r="I56" s="80"/>
      <c r="J56" s="80"/>
      <c r="K56" s="79" t="s">
        <v>164</v>
      </c>
      <c r="L56" s="80"/>
      <c r="M56" s="80" t="str">
        <f t="shared" si="5"/>
        <v>Taxes Other than Income Tax</v>
      </c>
    </row>
    <row r="57" spans="1:13" ht="18" customHeight="1">
      <c r="D57" s="24" t="s">
        <v>76</v>
      </c>
      <c r="E57" s="29"/>
      <c r="F57" s="80">
        <f t="shared" si="4"/>
        <v>20</v>
      </c>
      <c r="G57" s="80"/>
      <c r="H57" s="80"/>
      <c r="I57" s="80"/>
      <c r="J57" s="80"/>
      <c r="K57" s="79" t="s">
        <v>165</v>
      </c>
      <c r="L57" s="80"/>
      <c r="M57" s="80" t="str">
        <f t="shared" si="5"/>
        <v>Payroll Tax</v>
      </c>
    </row>
    <row r="58" spans="1:13" ht="18" customHeight="1">
      <c r="D58" s="24" t="s">
        <v>78</v>
      </c>
      <c r="E58" s="29"/>
      <c r="F58" s="80">
        <f t="shared" si="4"/>
        <v>21</v>
      </c>
      <c r="G58" s="80"/>
      <c r="H58" s="80"/>
      <c r="I58" s="80"/>
      <c r="J58" s="80"/>
      <c r="K58" s="79" t="s">
        <v>166</v>
      </c>
      <c r="L58" s="80"/>
      <c r="M58" s="80" t="str">
        <f t="shared" si="5"/>
        <v>Real Estate Tax</v>
      </c>
    </row>
    <row r="59" spans="1:13" ht="18" customHeight="1">
      <c r="D59" s="24" t="s">
        <v>80</v>
      </c>
      <c r="E59" s="29"/>
      <c r="F59" s="80">
        <f t="shared" si="4"/>
        <v>22</v>
      </c>
      <c r="G59" s="80"/>
      <c r="H59" s="80"/>
      <c r="I59" s="80"/>
      <c r="J59" s="80"/>
      <c r="K59" s="79" t="s">
        <v>167</v>
      </c>
      <c r="L59" s="80"/>
      <c r="M59" s="80" t="str">
        <f t="shared" si="5"/>
        <v>New Jersey Sales &amp; Use Tax</v>
      </c>
    </row>
    <row r="60" spans="1:13" ht="18" customHeight="1">
      <c r="D60" s="24" t="s">
        <v>82</v>
      </c>
      <c r="E60" s="29"/>
      <c r="F60" s="80">
        <f t="shared" si="4"/>
        <v>23</v>
      </c>
      <c r="G60" s="80"/>
      <c r="H60" s="80"/>
      <c r="I60" s="80"/>
      <c r="J60" s="80"/>
      <c r="K60" s="79" t="s">
        <v>168</v>
      </c>
      <c r="L60" s="80"/>
      <c r="M60" s="80" t="str">
        <f t="shared" si="5"/>
        <v>Motor Fuel Tax</v>
      </c>
    </row>
    <row r="61" spans="1:13" ht="18" hidden="1" customHeight="1">
      <c r="E61" s="30" t="s">
        <v>15</v>
      </c>
      <c r="F61" s="80" t="e">
        <f t="shared" si="4"/>
        <v>#N/A</v>
      </c>
      <c r="G61" s="80"/>
      <c r="H61" s="80"/>
      <c r="I61" s="80"/>
      <c r="J61" s="80"/>
      <c r="K61" s="79" t="e">
        <v>#N/A</v>
      </c>
      <c r="L61" s="80"/>
      <c r="M61" s="80">
        <f t="shared" si="5"/>
        <v>0</v>
      </c>
    </row>
    <row r="62" spans="1:13" ht="18" hidden="1" customHeight="1">
      <c r="E62" s="30" t="s">
        <v>15</v>
      </c>
      <c r="F62" s="80" t="e">
        <f t="shared" si="4"/>
        <v>#N/A</v>
      </c>
      <c r="G62" s="80"/>
      <c r="H62" s="80"/>
      <c r="I62" s="80"/>
      <c r="J62" s="80"/>
      <c r="K62" s="79" t="e">
        <v>#N/A</v>
      </c>
      <c r="L62" s="80"/>
      <c r="M62" s="80">
        <f t="shared" si="5"/>
        <v>0</v>
      </c>
    </row>
    <row r="63" spans="1:13" ht="18" customHeight="1">
      <c r="D63" s="24" t="s">
        <v>27</v>
      </c>
      <c r="E63" s="29"/>
      <c r="F63" s="80">
        <f t="shared" si="4"/>
        <v>24</v>
      </c>
      <c r="G63" s="80"/>
      <c r="H63" s="80"/>
      <c r="I63" s="80"/>
      <c r="J63" s="80"/>
      <c r="K63" s="79" t="s">
        <v>169</v>
      </c>
      <c r="L63" s="80"/>
      <c r="M63" s="80" t="str">
        <f t="shared" si="5"/>
        <v>New Jersey Energy Sales Tax</v>
      </c>
    </row>
    <row r="64" spans="1:13" ht="18" customHeight="1">
      <c r="D64" s="24" t="s">
        <v>103</v>
      </c>
      <c r="E64" s="29"/>
      <c r="F64" s="80">
        <f t="shared" ref="F64" si="6">VLOOKUP(D64,schnos,5,FALSE)</f>
        <v>25</v>
      </c>
      <c r="G64" s="80"/>
      <c r="H64" s="80"/>
      <c r="I64" s="80"/>
      <c r="J64" s="80"/>
      <c r="K64" s="79" t="s">
        <v>171</v>
      </c>
      <c r="L64" s="80"/>
      <c r="M64" s="80" t="str">
        <f t="shared" ref="M64" si="7">+D64</f>
        <v>Summary of Net Assets and Liabilities</v>
      </c>
    </row>
    <row r="65" spans="5:13">
      <c r="E65" s="29"/>
      <c r="F65" s="80"/>
      <c r="G65" s="80"/>
      <c r="H65" s="80"/>
      <c r="I65" s="80"/>
      <c r="J65" s="80"/>
      <c r="K65" s="80"/>
      <c r="L65" s="80"/>
      <c r="M65" s="80"/>
    </row>
    <row r="66" spans="5:13">
      <c r="E66" s="29"/>
    </row>
  </sheetData>
  <autoFilter ref="A12:G63" xr:uid="{0FE33C97-8804-4D42-AB96-6B836C6757D7}">
    <filterColumn colId="4">
      <filters blank="1"/>
    </filterColumn>
  </autoFilter>
  <pageMargins left="0.45" right="0.2" top="0.25" bottom="0.75" header="0.3" footer="0.3"/>
  <pageSetup scale="85" orientation="portrait" blackAndWhite="1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556E7-5374-4E57-A796-1CC49D921C86}">
  <dimension ref="A1:I22"/>
  <sheetViews>
    <sheetView tabSelected="1" zoomScaleNormal="100" zoomScaleSheetLayoutView="87" workbookViewId="0"/>
  </sheetViews>
  <sheetFormatPr defaultRowHeight="15"/>
  <cols>
    <col min="1" max="1" width="9.140625" style="78"/>
    <col min="2" max="2" width="21.7109375" style="78" customWidth="1"/>
    <col min="3" max="4" width="9.140625" style="78"/>
    <col min="5" max="5" width="14.85546875" style="78" customWidth="1"/>
    <col min="6" max="6" width="12.7109375" style="78" bestFit="1" customWidth="1"/>
    <col min="7" max="7" width="9.140625" style="78"/>
    <col min="8" max="8" width="8.7109375" style="78" customWidth="1"/>
    <col min="9" max="9" width="6" style="78" customWidth="1"/>
    <col min="10" max="16384" width="9.140625" style="78"/>
  </cols>
  <sheetData>
    <row r="1" spans="1:9" ht="15.75" customHeight="1">
      <c r="A1" s="3"/>
      <c r="B1" s="83"/>
      <c r="C1" s="83"/>
      <c r="D1" s="148"/>
      <c r="E1" s="3"/>
      <c r="G1" s="144" t="s">
        <v>170</v>
      </c>
      <c r="H1" s="144"/>
      <c r="I1" s="144"/>
    </row>
    <row r="2" spans="1:9" ht="18">
      <c r="A2" s="3"/>
      <c r="B2" s="83"/>
      <c r="C2" s="83"/>
      <c r="D2" s="148"/>
      <c r="E2" s="3"/>
      <c r="G2" s="144" t="s">
        <v>173</v>
      </c>
      <c r="H2" s="144"/>
      <c r="I2" s="144"/>
    </row>
    <row r="3" spans="1:9" ht="15.75">
      <c r="A3" s="3"/>
      <c r="B3" s="83"/>
      <c r="C3" s="83"/>
      <c r="D3" s="83"/>
      <c r="E3" s="83"/>
      <c r="F3" s="3"/>
      <c r="G3" s="3"/>
      <c r="H3" s="84"/>
      <c r="I3" s="7"/>
    </row>
    <row r="4" spans="1:9" ht="15.75">
      <c r="A4" s="3"/>
      <c r="B4" s="146" t="s">
        <v>18</v>
      </c>
      <c r="C4" s="146"/>
      <c r="D4" s="146"/>
      <c r="E4" s="146"/>
      <c r="F4" s="146"/>
      <c r="G4" s="146"/>
      <c r="H4" s="85"/>
      <c r="I4" s="7"/>
    </row>
    <row r="5" spans="1:9" ht="15.75">
      <c r="A5" s="3"/>
      <c r="B5" s="145" t="s">
        <v>102</v>
      </c>
      <c r="C5" s="145"/>
      <c r="D5" s="145"/>
      <c r="E5" s="145"/>
      <c r="F5" s="145"/>
      <c r="G5" s="145"/>
      <c r="H5" s="85"/>
      <c r="I5" s="7"/>
    </row>
    <row r="6" spans="1:9" ht="15.75">
      <c r="A6" s="3"/>
      <c r="B6" s="146" t="s">
        <v>172</v>
      </c>
      <c r="C6" s="146"/>
      <c r="D6" s="146"/>
      <c r="E6" s="146"/>
      <c r="F6" s="146"/>
      <c r="G6" s="146"/>
      <c r="H6" s="23"/>
      <c r="I6" s="6"/>
    </row>
    <row r="7" spans="1:9" ht="15.75">
      <c r="A7" s="3"/>
      <c r="B7" s="83"/>
      <c r="C7" s="83"/>
      <c r="D7" s="83"/>
      <c r="E7" s="83"/>
      <c r="F7" s="3"/>
      <c r="G7" s="3"/>
      <c r="H7" s="84"/>
      <c r="I7" s="7"/>
    </row>
    <row r="8" spans="1:9" ht="15.75">
      <c r="A8" s="80"/>
      <c r="B8" s="23" t="s">
        <v>117</v>
      </c>
      <c r="C8" s="109"/>
      <c r="D8" s="109"/>
      <c r="E8" s="109"/>
      <c r="F8" s="109"/>
      <c r="G8" s="109"/>
      <c r="H8" s="109"/>
    </row>
    <row r="9" spans="1:9" ht="15.75">
      <c r="A9" s="80"/>
      <c r="B9" s="80"/>
      <c r="C9" s="80"/>
      <c r="D9" s="80"/>
      <c r="E9" s="80"/>
      <c r="F9" s="80"/>
      <c r="G9" s="80"/>
      <c r="H9" s="80"/>
    </row>
    <row r="10" spans="1:9" ht="15.75">
      <c r="A10" s="80"/>
      <c r="B10" s="80"/>
      <c r="C10" s="80"/>
      <c r="D10" s="80"/>
      <c r="E10" s="80"/>
      <c r="F10" s="80"/>
      <c r="G10" s="80"/>
      <c r="H10" s="80"/>
    </row>
    <row r="11" spans="1:9" ht="15.75">
      <c r="A11" s="80"/>
      <c r="B11" s="80"/>
      <c r="C11" s="80"/>
      <c r="D11" s="80"/>
      <c r="E11" s="80"/>
      <c r="F11" s="73" t="s">
        <v>113</v>
      </c>
      <c r="G11" s="80"/>
      <c r="H11" s="80"/>
    </row>
    <row r="12" spans="1:9" ht="15.75">
      <c r="A12" s="80"/>
      <c r="B12" s="80"/>
      <c r="C12" s="80"/>
      <c r="D12" s="80"/>
      <c r="E12" s="80"/>
      <c r="F12" s="73" t="s">
        <v>114</v>
      </c>
      <c r="G12" s="80"/>
      <c r="H12" s="80"/>
    </row>
    <row r="13" spans="1:9" ht="15.75">
      <c r="A13" s="80"/>
      <c r="B13" s="80"/>
      <c r="C13" s="80"/>
      <c r="D13" s="80"/>
      <c r="E13" s="80"/>
      <c r="F13" s="73" t="s">
        <v>115</v>
      </c>
      <c r="G13" s="80"/>
      <c r="H13" s="80"/>
    </row>
    <row r="14" spans="1:9" ht="15.75">
      <c r="A14" s="80"/>
      <c r="B14" s="80"/>
      <c r="C14" s="80"/>
      <c r="D14" s="80"/>
      <c r="E14" s="80"/>
      <c r="F14" s="105" t="s">
        <v>116</v>
      </c>
      <c r="G14" s="80"/>
      <c r="H14" s="80"/>
    </row>
    <row r="15" spans="1:9" ht="15.75">
      <c r="A15" s="80"/>
      <c r="B15" s="80"/>
      <c r="C15" s="80"/>
      <c r="D15" s="80"/>
      <c r="E15" s="80"/>
      <c r="F15" s="80"/>
      <c r="G15" s="80"/>
      <c r="H15" s="80"/>
    </row>
    <row r="16" spans="1:9" ht="15.75">
      <c r="A16" s="80"/>
      <c r="B16" s="104" t="s">
        <v>110</v>
      </c>
      <c r="C16" s="80"/>
      <c r="D16" s="80"/>
      <c r="E16" s="80"/>
      <c r="F16" s="106">
        <v>82104</v>
      </c>
      <c r="G16" s="80"/>
      <c r="H16" s="80"/>
    </row>
    <row r="17" spans="1:8" ht="15.75">
      <c r="A17" s="80"/>
      <c r="B17" s="104"/>
      <c r="C17" s="80"/>
      <c r="D17" s="80"/>
      <c r="E17" s="80"/>
      <c r="F17" s="80"/>
      <c r="G17" s="80"/>
      <c r="H17" s="80"/>
    </row>
    <row r="18" spans="1:8" ht="15.75">
      <c r="A18" s="80"/>
      <c r="B18" s="104" t="s">
        <v>111</v>
      </c>
      <c r="C18" s="80"/>
      <c r="D18" s="80"/>
      <c r="E18" s="80"/>
      <c r="F18" s="107">
        <f>'SCH ASSETS v LIABILITIES'!D45/1000</f>
        <v>54469.21979870084</v>
      </c>
      <c r="G18" s="80"/>
      <c r="H18" s="80"/>
    </row>
    <row r="19" spans="1:8" ht="15.75">
      <c r="A19" s="80"/>
      <c r="B19" s="104"/>
      <c r="C19" s="80"/>
      <c r="D19" s="80"/>
      <c r="E19" s="80"/>
      <c r="F19" s="71"/>
      <c r="G19" s="80"/>
      <c r="H19" s="80"/>
    </row>
    <row r="20" spans="1:8" ht="16.5" thickBot="1">
      <c r="A20" s="80"/>
      <c r="B20" s="104" t="s">
        <v>112</v>
      </c>
      <c r="C20" s="80"/>
      <c r="D20" s="80"/>
      <c r="E20" s="80"/>
      <c r="F20" s="108">
        <f>SUM(F16:F18)</f>
        <v>136573.21979870083</v>
      </c>
      <c r="G20" s="80"/>
      <c r="H20" s="80"/>
    </row>
    <row r="21" spans="1:8" ht="16.5" thickTop="1">
      <c r="A21" s="80"/>
      <c r="B21" s="80"/>
      <c r="C21" s="80"/>
      <c r="D21" s="80"/>
      <c r="E21" s="80"/>
      <c r="F21" s="80"/>
      <c r="G21" s="80"/>
      <c r="H21" s="80"/>
    </row>
    <row r="22" spans="1:8" ht="15.75">
      <c r="A22" s="80"/>
      <c r="B22" s="80"/>
      <c r="C22" s="80"/>
      <c r="D22" s="80"/>
      <c r="E22" s="80"/>
      <c r="F22" s="80"/>
      <c r="G22" s="80"/>
      <c r="H22" s="80"/>
    </row>
  </sheetData>
  <mergeCells count="5">
    <mergeCell ref="G1:I1"/>
    <mergeCell ref="G2:I2"/>
    <mergeCell ref="B5:G5"/>
    <mergeCell ref="B4:G4"/>
    <mergeCell ref="B6:G6"/>
  </mergeCells>
  <pageMargins left="0.45" right="0.2" top="0.25" bottom="0.5" header="0.3" footer="0.3"/>
  <pageSetup scale="98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9EE71-90D8-4FD1-872C-74523A7ED419}">
  <dimension ref="A1:G48"/>
  <sheetViews>
    <sheetView tabSelected="1" view="pageBreakPreview" zoomScaleNormal="100" zoomScaleSheetLayoutView="100" workbookViewId="0"/>
  </sheetViews>
  <sheetFormatPr defaultRowHeight="15"/>
  <cols>
    <col min="1" max="1" width="15.28515625" style="78" customWidth="1"/>
    <col min="2" max="2" width="41.5703125" style="78" bestFit="1" customWidth="1"/>
    <col min="3" max="3" width="9.140625" style="78"/>
    <col min="4" max="4" width="31.140625" style="78" customWidth="1"/>
    <col min="5" max="5" width="12.7109375" style="78" bestFit="1" customWidth="1"/>
    <col min="6" max="6" width="9.85546875" style="78" customWidth="1"/>
    <col min="7" max="7" width="9.140625" style="78"/>
    <col min="8" max="8" width="29.42578125" style="78" bestFit="1" customWidth="1"/>
    <col min="9" max="9" width="28.140625" style="78" bestFit="1" customWidth="1"/>
    <col min="10" max="10" width="23.5703125" style="78" bestFit="1" customWidth="1"/>
    <col min="11" max="16384" width="9.140625" style="78"/>
  </cols>
  <sheetData>
    <row r="1" spans="1:7" ht="15.75" customHeight="1">
      <c r="A1" s="4"/>
      <c r="B1" s="4"/>
      <c r="C1" s="4"/>
      <c r="D1" s="147" t="s">
        <v>171</v>
      </c>
      <c r="E1" s="143"/>
      <c r="G1" s="5"/>
    </row>
    <row r="2" spans="1:7" ht="18">
      <c r="A2" s="83"/>
      <c r="B2" s="83"/>
      <c r="C2" s="83"/>
      <c r="D2" s="147" t="s">
        <v>173</v>
      </c>
      <c r="E2" s="143"/>
      <c r="G2" s="7"/>
    </row>
    <row r="3" spans="1:7" ht="15.75">
      <c r="A3" s="83"/>
      <c r="B3" s="83"/>
      <c r="C3" s="83"/>
      <c r="D3" s="83"/>
      <c r="E3" s="3"/>
      <c r="F3" s="7"/>
      <c r="G3" s="7"/>
    </row>
    <row r="4" spans="1:7" ht="15.75">
      <c r="A4" s="8" t="s">
        <v>18</v>
      </c>
      <c r="B4" s="23"/>
      <c r="C4" s="23"/>
      <c r="D4" s="23"/>
      <c r="E4" s="23"/>
      <c r="F4" s="7"/>
      <c r="G4" s="7"/>
    </row>
    <row r="5" spans="1:7" ht="15.75">
      <c r="A5" s="23"/>
      <c r="B5" s="145" t="s">
        <v>174</v>
      </c>
      <c r="C5" s="145"/>
      <c r="D5" s="145"/>
      <c r="E5" s="23"/>
      <c r="F5" s="7"/>
      <c r="G5" s="7"/>
    </row>
    <row r="6" spans="1:7" ht="15.75">
      <c r="A6" s="8" t="str">
        <f>+"13-MONTH AVERAGE BALANCE ENDING MAY 31, 2021"</f>
        <v>13-MONTH AVERAGE BALANCE ENDING MAY 31, 2021</v>
      </c>
      <c r="B6" s="23"/>
      <c r="C6" s="23"/>
      <c r="D6" s="23"/>
      <c r="E6" s="23"/>
      <c r="F6" s="6"/>
      <c r="G6" s="7"/>
    </row>
    <row r="7" spans="1:7" ht="15.75">
      <c r="A7" s="83"/>
      <c r="B7" s="83"/>
      <c r="C7" s="83"/>
      <c r="D7" s="83"/>
      <c r="E7" s="3"/>
      <c r="F7" s="7"/>
      <c r="G7" s="7"/>
    </row>
    <row r="8" spans="1:7" ht="15.75">
      <c r="A8" s="83"/>
      <c r="B8" s="83"/>
      <c r="C8" s="83"/>
      <c r="D8" s="83"/>
      <c r="E8" s="3"/>
      <c r="F8" s="7"/>
      <c r="G8" s="7"/>
    </row>
    <row r="9" spans="1:7">
      <c r="A9" s="22"/>
      <c r="B9" s="22"/>
      <c r="C9" s="22"/>
      <c r="D9" s="22"/>
      <c r="E9" s="22"/>
    </row>
    <row r="10" spans="1:7">
      <c r="A10" s="22"/>
      <c r="B10" s="22"/>
      <c r="C10" s="22"/>
      <c r="D10" s="22"/>
      <c r="E10" s="22"/>
    </row>
    <row r="11" spans="1:7" ht="31.5">
      <c r="A11" s="22"/>
      <c r="B11" s="80"/>
      <c r="C11" s="80"/>
      <c r="D11" s="98" t="s">
        <v>143</v>
      </c>
      <c r="E11" s="80"/>
    </row>
    <row r="12" spans="1:7" ht="18" customHeight="1">
      <c r="A12" s="22"/>
      <c r="B12" s="103" t="s">
        <v>108</v>
      </c>
      <c r="C12" s="82"/>
      <c r="D12" s="99"/>
      <c r="E12" s="80"/>
    </row>
    <row r="13" spans="1:7" ht="18" customHeight="1">
      <c r="A13" s="22"/>
      <c r="B13" s="80" t="s">
        <v>175</v>
      </c>
      <c r="C13" s="80"/>
      <c r="D13" s="74">
        <v>29643304.836461533</v>
      </c>
      <c r="E13" s="80"/>
    </row>
    <row r="14" spans="1:7" ht="18" customHeight="1">
      <c r="A14" s="22"/>
      <c r="B14" s="80" t="s">
        <v>176</v>
      </c>
      <c r="C14" s="80"/>
      <c r="D14" s="75">
        <v>296888.46153846156</v>
      </c>
      <c r="E14" s="80"/>
    </row>
    <row r="15" spans="1:7" ht="18" customHeight="1">
      <c r="A15" s="22"/>
      <c r="B15" s="80" t="s">
        <v>177</v>
      </c>
      <c r="C15" s="80"/>
      <c r="D15" s="75">
        <v>606988.56692307664</v>
      </c>
      <c r="E15" s="80"/>
    </row>
    <row r="16" spans="1:7" ht="18" customHeight="1">
      <c r="A16" s="22"/>
      <c r="B16" s="80" t="s">
        <v>178</v>
      </c>
      <c r="C16" s="80"/>
      <c r="D16" s="75">
        <v>85623.937692307649</v>
      </c>
      <c r="E16" s="80"/>
    </row>
    <row r="17" spans="1:5" ht="18" customHeight="1">
      <c r="A17" s="22"/>
      <c r="B17" s="80" t="s">
        <v>179</v>
      </c>
      <c r="C17" s="80"/>
      <c r="D17" s="75">
        <v>292970.71307692298</v>
      </c>
      <c r="E17" s="80"/>
    </row>
    <row r="18" spans="1:5" ht="18" customHeight="1">
      <c r="A18" s="22"/>
      <c r="B18" s="80" t="s">
        <v>180</v>
      </c>
      <c r="C18" s="80"/>
      <c r="D18" s="75">
        <v>9488.2536923076987</v>
      </c>
      <c r="E18" s="80"/>
    </row>
    <row r="19" spans="1:5" ht="18" customHeight="1">
      <c r="A19" s="22"/>
      <c r="B19" s="80" t="s">
        <v>181</v>
      </c>
      <c r="C19" s="80"/>
      <c r="D19" s="75">
        <v>7255410.4030769235</v>
      </c>
      <c r="E19" s="80"/>
    </row>
    <row r="20" spans="1:5" ht="18" customHeight="1">
      <c r="A20" s="22"/>
      <c r="B20" s="80" t="s">
        <v>182</v>
      </c>
      <c r="C20" s="80"/>
      <c r="D20" s="75">
        <v>-615651.51615384582</v>
      </c>
      <c r="E20" s="80"/>
    </row>
    <row r="21" spans="1:5" ht="18" customHeight="1">
      <c r="A21" s="22"/>
      <c r="B21" s="80" t="s">
        <v>107</v>
      </c>
      <c r="C21" s="80"/>
      <c r="D21" s="75">
        <v>1674040.833076922</v>
      </c>
      <c r="E21" s="80"/>
    </row>
    <row r="22" spans="1:5" ht="18" customHeight="1">
      <c r="A22" s="22"/>
      <c r="B22" s="80" t="s">
        <v>183</v>
      </c>
      <c r="C22" s="80"/>
      <c r="D22" s="75">
        <v>8238.3376923076903</v>
      </c>
      <c r="E22" s="80"/>
    </row>
    <row r="23" spans="1:5" ht="18" customHeight="1">
      <c r="A23" s="22"/>
      <c r="B23" s="80" t="s">
        <v>184</v>
      </c>
      <c r="C23" s="80"/>
      <c r="D23" s="75">
        <v>-11.402307692307694</v>
      </c>
      <c r="E23" s="80"/>
    </row>
    <row r="24" spans="1:5" ht="18" customHeight="1">
      <c r="A24" s="22"/>
      <c r="B24" s="80" t="s">
        <v>185</v>
      </c>
      <c r="C24" s="80"/>
      <c r="D24" s="75">
        <v>419549.4699999998</v>
      </c>
      <c r="E24" s="80"/>
    </row>
    <row r="25" spans="1:5" ht="18" customHeight="1">
      <c r="A25" s="22"/>
      <c r="B25" s="80" t="s">
        <v>186</v>
      </c>
      <c r="C25" s="80"/>
      <c r="D25" s="75">
        <v>177715739.65461537</v>
      </c>
      <c r="E25" s="80"/>
    </row>
    <row r="26" spans="1:5" ht="18" customHeight="1">
      <c r="A26" s="22"/>
      <c r="B26" s="80" t="s">
        <v>187</v>
      </c>
      <c r="C26" s="80"/>
      <c r="D26" s="100">
        <v>1421843.3976923081</v>
      </c>
      <c r="E26" s="80"/>
    </row>
    <row r="27" spans="1:5" ht="18" customHeight="1" thickBot="1">
      <c r="A27" s="22"/>
      <c r="B27" s="80" t="s">
        <v>104</v>
      </c>
      <c r="C27" s="80"/>
      <c r="D27" s="102">
        <f>SUM(D13:D26)</f>
        <v>218814423.94707692</v>
      </c>
      <c r="E27" s="80"/>
    </row>
    <row r="28" spans="1:5" ht="18" customHeight="1" thickTop="1">
      <c r="A28" s="22"/>
      <c r="B28" s="80"/>
      <c r="C28" s="80"/>
      <c r="D28" s="75"/>
      <c r="E28" s="80"/>
    </row>
    <row r="29" spans="1:5" ht="18" customHeight="1">
      <c r="A29" s="22"/>
      <c r="B29" s="80"/>
      <c r="C29" s="80"/>
      <c r="D29" s="101"/>
      <c r="E29" s="80"/>
    </row>
    <row r="30" spans="1:5" ht="18" customHeight="1">
      <c r="A30" s="22"/>
      <c r="B30" s="103" t="s">
        <v>109</v>
      </c>
      <c r="C30" s="80"/>
      <c r="D30" s="75"/>
      <c r="E30" s="80"/>
    </row>
    <row r="31" spans="1:5" ht="18" customHeight="1">
      <c r="A31" s="22"/>
      <c r="B31" s="80" t="s">
        <v>188</v>
      </c>
      <c r="C31" s="80"/>
      <c r="D31" s="74">
        <v>-128943786.78923078</v>
      </c>
      <c r="E31" s="80"/>
    </row>
    <row r="32" spans="1:5" ht="18" customHeight="1">
      <c r="A32" s="22"/>
      <c r="B32" s="80" t="s">
        <v>189</v>
      </c>
      <c r="C32" s="80"/>
      <c r="D32" s="75">
        <v>-18399352.673846144</v>
      </c>
      <c r="E32" s="80"/>
    </row>
    <row r="33" spans="1:5" ht="18" customHeight="1">
      <c r="A33" s="22"/>
      <c r="B33" s="80" t="s">
        <v>190</v>
      </c>
      <c r="C33" s="80"/>
      <c r="D33" s="75">
        <v>77316.173076922627</v>
      </c>
      <c r="E33" s="80"/>
    </row>
    <row r="34" spans="1:5" ht="18" customHeight="1">
      <c r="A34" s="22"/>
      <c r="B34" s="80" t="s">
        <v>191</v>
      </c>
      <c r="C34" s="80"/>
      <c r="D34" s="75">
        <v>-49900</v>
      </c>
      <c r="E34" s="80"/>
    </row>
    <row r="35" spans="1:5" ht="18" customHeight="1">
      <c r="A35" s="22"/>
      <c r="B35" s="80" t="s">
        <v>192</v>
      </c>
      <c r="C35" s="80"/>
      <c r="D35" s="75">
        <v>-150950.51837606833</v>
      </c>
      <c r="E35" s="80"/>
    </row>
    <row r="36" spans="1:5" ht="18" customHeight="1">
      <c r="A36" s="22"/>
      <c r="B36" s="80" t="s">
        <v>193</v>
      </c>
      <c r="C36" s="80"/>
      <c r="D36" s="75">
        <v>-70561.909999999829</v>
      </c>
      <c r="E36" s="80"/>
    </row>
    <row r="37" spans="1:5" ht="18" customHeight="1">
      <c r="A37" s="22"/>
      <c r="B37" s="80" t="s">
        <v>194</v>
      </c>
      <c r="C37" s="80"/>
      <c r="D37" s="75">
        <v>-13683.53076923074</v>
      </c>
      <c r="E37" s="80"/>
    </row>
    <row r="38" spans="1:5" ht="18" customHeight="1">
      <c r="A38" s="22"/>
      <c r="B38" s="80" t="s">
        <v>195</v>
      </c>
      <c r="C38" s="80"/>
      <c r="D38" s="75">
        <v>-290566.81999999977</v>
      </c>
      <c r="E38" s="80"/>
    </row>
    <row r="39" spans="1:5" ht="18" customHeight="1">
      <c r="A39" s="22"/>
      <c r="B39" s="80" t="s">
        <v>196</v>
      </c>
      <c r="C39" s="80"/>
      <c r="D39" s="75">
        <v>-2864612.0838461542</v>
      </c>
      <c r="E39" s="80"/>
    </row>
    <row r="40" spans="1:5" ht="18" customHeight="1">
      <c r="A40" s="22"/>
      <c r="B40" s="80" t="s">
        <v>197</v>
      </c>
      <c r="C40" s="80"/>
      <c r="D40" s="75">
        <v>-13105144.066923073</v>
      </c>
      <c r="E40" s="80"/>
    </row>
    <row r="41" spans="1:5" ht="18" customHeight="1">
      <c r="A41" s="22"/>
      <c r="B41" s="80" t="s">
        <v>198</v>
      </c>
      <c r="C41" s="80"/>
      <c r="D41" s="75">
        <v>-9811.7323076922985</v>
      </c>
      <c r="E41" s="80"/>
    </row>
    <row r="42" spans="1:5" ht="18" customHeight="1">
      <c r="A42" s="22"/>
      <c r="B42" s="80" t="s">
        <v>199</v>
      </c>
      <c r="C42" s="80"/>
      <c r="D42" s="100">
        <v>-524150.19615384622</v>
      </c>
      <c r="E42" s="80"/>
    </row>
    <row r="43" spans="1:5" ht="18" customHeight="1" thickBot="1">
      <c r="A43" s="22"/>
      <c r="B43" s="80" t="s">
        <v>105</v>
      </c>
      <c r="C43" s="80"/>
      <c r="D43" s="102">
        <f>SUM(D31:D42)</f>
        <v>-164345204.14837608</v>
      </c>
      <c r="E43" s="80"/>
    </row>
    <row r="44" spans="1:5" ht="18" customHeight="1" thickTop="1">
      <c r="A44" s="22"/>
      <c r="B44" s="80"/>
      <c r="C44" s="80"/>
      <c r="D44" s="75"/>
      <c r="E44" s="80"/>
    </row>
    <row r="45" spans="1:5" ht="33.75" customHeight="1" thickBot="1">
      <c r="A45" s="22"/>
      <c r="B45" s="72" t="s">
        <v>106</v>
      </c>
      <c r="C45" s="80"/>
      <c r="D45" s="77">
        <f>D27+D43</f>
        <v>54469219.798700839</v>
      </c>
      <c r="E45" s="80"/>
    </row>
    <row r="46" spans="1:5" ht="16.5" thickTop="1">
      <c r="A46" s="22"/>
      <c r="B46" s="80"/>
      <c r="C46" s="80"/>
      <c r="D46" s="80"/>
      <c r="E46" s="80"/>
    </row>
    <row r="47" spans="1:5" ht="15.75">
      <c r="A47" s="22"/>
      <c r="B47" s="80"/>
      <c r="C47" s="80"/>
      <c r="D47" s="80"/>
      <c r="E47" s="80"/>
    </row>
    <row r="48" spans="1:5">
      <c r="A48" s="22"/>
      <c r="B48" s="22"/>
      <c r="C48" s="22"/>
      <c r="D48" s="22"/>
      <c r="E48" s="22"/>
    </row>
  </sheetData>
  <mergeCells count="1">
    <mergeCell ref="B5:D5"/>
  </mergeCells>
  <pageMargins left="0.45" right="0.2" top="0.25" bottom="0.5" header="0.3" footer="0.3"/>
  <pageSetup scale="85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565A9DB592CB4BB73ACE1A52640A5F" ma:contentTypeVersion="13" ma:contentTypeDescription="Create a new document." ma:contentTypeScope="" ma:versionID="5bcddc9d18fbb34d2101ab8577ab5e55">
  <xsd:schema xmlns:xsd="http://www.w3.org/2001/XMLSchema" xmlns:xs="http://www.w3.org/2001/XMLSchema" xmlns:p="http://schemas.microsoft.com/office/2006/metadata/properties" xmlns:ns3="bcb65f74-1500-4292-899e-1c83d512f2b4" xmlns:ns4="fc906478-4333-4e48-8325-7a439ce32f19" targetNamespace="http://schemas.microsoft.com/office/2006/metadata/properties" ma:root="true" ma:fieldsID="314446a1f10522fa30eae8eeb5dca30b" ns3:_="" ns4:_="">
    <xsd:import namespace="bcb65f74-1500-4292-899e-1c83d512f2b4"/>
    <xsd:import namespace="fc906478-4333-4e48-8325-7a439ce32f1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b65f74-1500-4292-899e-1c83d512f2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06478-4333-4e48-8325-7a439ce32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BBAE12-FACF-40B5-8BF0-0D41C6AF819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bcb65f74-1500-4292-899e-1c83d512f2b4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c906478-4333-4e48-8325-7a439ce32f1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C4703A5-8511-42B5-91ED-5D66C330E6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b65f74-1500-4292-899e-1c83d512f2b4"/>
    <ds:schemaRef ds:uri="fc906478-4333-4e48-8325-7a439ce32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FF640D-D797-4C88-A932-A684707A8B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Name</vt:lpstr>
      <vt:lpstr>Financials</vt:lpstr>
      <vt:lpstr>COS</vt:lpstr>
      <vt:lpstr>TOC</vt:lpstr>
      <vt:lpstr>Summary of Other CWC</vt:lpstr>
      <vt:lpstr>SCH ASSETS v LIABILITIES</vt:lpstr>
      <vt:lpstr>getfinance</vt:lpstr>
      <vt:lpstr>'SCH ASSETS v LIABILITIES'!Print_Area</vt:lpstr>
      <vt:lpstr>'Summary of Other CWC'!Print_Area</vt:lpstr>
      <vt:lpstr>TOC!Print_Area</vt:lpstr>
      <vt:lpstr>schnos</vt:lpstr>
    </vt:vector>
  </TitlesOfParts>
  <Company>Foss Maritime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ldries</dc:creator>
  <cp:lastModifiedBy>Fastuca Susan</cp:lastModifiedBy>
  <cp:lastPrinted>2021-07-09T17:27:04Z</cp:lastPrinted>
  <dcterms:created xsi:type="dcterms:W3CDTF">2019-01-15T00:17:17Z</dcterms:created>
  <dcterms:modified xsi:type="dcterms:W3CDTF">2021-07-09T17:27:12Z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0x010100AD565A9DB592CB4BB73ACE1A52640A5F</vt:lpwstr>
  </property>
</Properties>
</file>