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jerseyindustries-my.sharepoint.com/personal/ccapozzoli_sjindustries_com/Documents/Documents/COVID/ETG Monthly Reports/Sept 2022 to March 2023/"/>
    </mc:Choice>
  </mc:AlternateContent>
  <xr:revisionPtr revIDLastSave="9" documentId="13_ncr:1_{6885DBF2-5026-4333-B360-5DDC7A0AC287}" xr6:coauthVersionLast="47" xr6:coauthVersionMax="47" xr10:uidLastSave="{B27730F8-AF7E-49DC-86F4-4DD25B922BE9}"/>
  <bookViews>
    <workbookView xWindow="-120" yWindow="-120" windowWidth="29040" windowHeight="15840" tabRatio="653" activeTab="1" xr2:uid="{964D91F1-5D62-4C9D-8FF7-1953476D83F9}"/>
  </bookViews>
  <sheets>
    <sheet name="Mar 2023" sheetId="6" r:id="rId1"/>
    <sheet name="Feb 2023" sheetId="7" r:id="rId2"/>
    <sheet name="Jan 2023" sheetId="8" r:id="rId3"/>
    <sheet name="Dec 2022" sheetId="9" r:id="rId4"/>
    <sheet name="Nov 2022" sheetId="10" r:id="rId5"/>
    <sheet name="Oct 2022" sheetId="11" r:id="rId6"/>
    <sheet name="Sep 2022" sheetId="12" r:id="rId7"/>
    <sheet name="Supply vs Demand" sheetId="13" r:id="rId8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3" l="1"/>
  <c r="M19" i="13"/>
  <c r="M15" i="13"/>
  <c r="M6" i="13"/>
  <c r="N25" i="13"/>
  <c r="N24" i="13"/>
  <c r="O25" i="13"/>
  <c r="O24" i="13"/>
  <c r="I17" i="12" l="1"/>
  <c r="H6" i="12"/>
  <c r="D19" i="13"/>
  <c r="D15" i="13"/>
  <c r="D21" i="13"/>
  <c r="D12" i="13"/>
  <c r="E13" i="12"/>
  <c r="I13" i="12" s="1"/>
  <c r="D20" i="13"/>
  <c r="D11" i="13"/>
  <c r="D10" i="13"/>
  <c r="G8" i="12"/>
  <c r="D17" i="13"/>
  <c r="B19" i="12"/>
  <c r="D16" i="13"/>
  <c r="D7" i="13"/>
  <c r="B18" i="12"/>
  <c r="D6" i="13"/>
  <c r="G19" i="12"/>
  <c r="I19" i="12"/>
  <c r="C13" i="12"/>
  <c r="B17" i="12"/>
  <c r="I8" i="12"/>
  <c r="E14" i="12"/>
  <c r="I7" i="12"/>
  <c r="G7" i="12"/>
  <c r="H7" i="12"/>
  <c r="B12" i="12"/>
  <c r="E6" i="13"/>
  <c r="E21" i="13"/>
  <c r="H18" i="11"/>
  <c r="E20" i="13"/>
  <c r="E11" i="13"/>
  <c r="E19" i="13"/>
  <c r="E10" i="13"/>
  <c r="G8" i="11"/>
  <c r="E8" i="13"/>
  <c r="B19" i="11"/>
  <c r="I7" i="11"/>
  <c r="E16" i="13"/>
  <c r="E7" i="13"/>
  <c r="E15" i="13"/>
  <c r="B12" i="11"/>
  <c r="D13" i="11"/>
  <c r="G17" i="11"/>
  <c r="I17" i="11"/>
  <c r="C13" i="11"/>
  <c r="E12" i="11"/>
  <c r="D12" i="11"/>
  <c r="B14" i="11"/>
  <c r="G7" i="11"/>
  <c r="B13" i="11"/>
  <c r="I6" i="11"/>
  <c r="H6" i="11"/>
  <c r="G6" i="11"/>
  <c r="H19" i="10"/>
  <c r="F21" i="13"/>
  <c r="F20" i="13"/>
  <c r="G17" i="10"/>
  <c r="G12" i="10" s="1"/>
  <c r="F19" i="13"/>
  <c r="F17" i="13"/>
  <c r="F8" i="13"/>
  <c r="F16" i="13"/>
  <c r="F7" i="13"/>
  <c r="I6" i="10"/>
  <c r="F15" i="13"/>
  <c r="F6" i="13"/>
  <c r="B12" i="10"/>
  <c r="G19" i="10"/>
  <c r="D14" i="10"/>
  <c r="I18" i="10"/>
  <c r="H18" i="10"/>
  <c r="G18" i="10"/>
  <c r="I17" i="10"/>
  <c r="B17" i="10"/>
  <c r="E13" i="10"/>
  <c r="G13" i="10" s="1"/>
  <c r="I8" i="10"/>
  <c r="G8" i="10"/>
  <c r="B14" i="10"/>
  <c r="I7" i="10"/>
  <c r="G7" i="10"/>
  <c r="H7" i="10"/>
  <c r="D13" i="10"/>
  <c r="B18" i="10"/>
  <c r="G6" i="10"/>
  <c r="E12" i="10"/>
  <c r="G21" i="13"/>
  <c r="G12" i="13"/>
  <c r="H8" i="9"/>
  <c r="G8" i="13"/>
  <c r="G19" i="13"/>
  <c r="G10" i="13"/>
  <c r="G15" i="13"/>
  <c r="G6" i="13"/>
  <c r="D12" i="9"/>
  <c r="I6" i="9"/>
  <c r="H18" i="9"/>
  <c r="G11" i="13"/>
  <c r="I7" i="9"/>
  <c r="G16" i="13"/>
  <c r="G7" i="13"/>
  <c r="B18" i="9"/>
  <c r="I18" i="9"/>
  <c r="C13" i="9"/>
  <c r="I17" i="9"/>
  <c r="H17" i="9"/>
  <c r="G17" i="9"/>
  <c r="E12" i="9"/>
  <c r="C14" i="9"/>
  <c r="B14" i="9"/>
  <c r="G6" i="9"/>
  <c r="B17" i="9"/>
  <c r="H12" i="13"/>
  <c r="G18" i="8"/>
  <c r="H20" i="13"/>
  <c r="H11" i="13"/>
  <c r="H10" i="13"/>
  <c r="E14" i="8"/>
  <c r="H17" i="13"/>
  <c r="H8" i="13"/>
  <c r="B19" i="8"/>
  <c r="I7" i="8"/>
  <c r="H16" i="13"/>
  <c r="H7" i="13"/>
  <c r="B6" i="8"/>
  <c r="B12" i="8" s="1"/>
  <c r="H15" i="13"/>
  <c r="H6" i="13"/>
  <c r="H18" i="8"/>
  <c r="C13" i="8"/>
  <c r="I17" i="8"/>
  <c r="H17" i="8"/>
  <c r="G17" i="8"/>
  <c r="G8" i="8"/>
  <c r="C14" i="8"/>
  <c r="I6" i="8"/>
  <c r="G6" i="8"/>
  <c r="E12" i="8"/>
  <c r="I18" i="7"/>
  <c r="I20" i="13"/>
  <c r="I11" i="13"/>
  <c r="I10" i="13"/>
  <c r="E14" i="7"/>
  <c r="I17" i="13"/>
  <c r="I8" i="13"/>
  <c r="B19" i="7"/>
  <c r="I16" i="13"/>
  <c r="I7" i="13"/>
  <c r="B6" i="7"/>
  <c r="I15" i="13"/>
  <c r="I6" i="13"/>
  <c r="I19" i="7"/>
  <c r="H19" i="7"/>
  <c r="C13" i="7"/>
  <c r="I7" i="7"/>
  <c r="H7" i="7"/>
  <c r="D13" i="7"/>
  <c r="H19" i="6"/>
  <c r="H18" i="6"/>
  <c r="J20" i="13"/>
  <c r="J11" i="13"/>
  <c r="I8" i="6"/>
  <c r="J17" i="13"/>
  <c r="J8" i="13"/>
  <c r="B19" i="6"/>
  <c r="H7" i="6"/>
  <c r="J16" i="13"/>
  <c r="J7" i="13"/>
  <c r="B13" i="6"/>
  <c r="J15" i="13"/>
  <c r="J6" i="13"/>
  <c r="I19" i="6"/>
  <c r="D13" i="6"/>
  <c r="C13" i="6"/>
  <c r="B14" i="6"/>
  <c r="C14" i="7" l="1"/>
  <c r="I12" i="13"/>
  <c r="H8" i="6"/>
  <c r="J19" i="13"/>
  <c r="B13" i="8"/>
  <c r="D12" i="8"/>
  <c r="H19" i="13"/>
  <c r="C14" i="10"/>
  <c r="F12" i="13"/>
  <c r="G12" i="11"/>
  <c r="H18" i="12"/>
  <c r="D14" i="7"/>
  <c r="I21" i="13"/>
  <c r="G18" i="12"/>
  <c r="D13" i="8"/>
  <c r="D14" i="8"/>
  <c r="H21" i="13"/>
  <c r="D13" i="9"/>
  <c r="G20" i="13"/>
  <c r="D12" i="10"/>
  <c r="I18" i="12"/>
  <c r="D14" i="11"/>
  <c r="E17" i="13"/>
  <c r="C14" i="12"/>
  <c r="D8" i="13"/>
  <c r="J10" i="13"/>
  <c r="C14" i="6"/>
  <c r="J12" i="13"/>
  <c r="H7" i="8"/>
  <c r="I12" i="8"/>
  <c r="C13" i="10"/>
  <c r="F11" i="13"/>
  <c r="H8" i="11"/>
  <c r="E14" i="11"/>
  <c r="D14" i="12"/>
  <c r="E13" i="8"/>
  <c r="I13" i="8" s="1"/>
  <c r="D14" i="6"/>
  <c r="J21" i="13"/>
  <c r="G7" i="8"/>
  <c r="I8" i="11"/>
  <c r="B13" i="12"/>
  <c r="I19" i="13"/>
  <c r="C12" i="8"/>
  <c r="I18" i="8"/>
  <c r="D14" i="9"/>
  <c r="G17" i="13"/>
  <c r="H17" i="10"/>
  <c r="C12" i="12"/>
  <c r="C14" i="11"/>
  <c r="E12" i="13"/>
  <c r="I8" i="7"/>
  <c r="C12" i="10"/>
  <c r="F10" i="13"/>
  <c r="D13" i="12"/>
  <c r="I6" i="12"/>
  <c r="I12" i="12" s="1"/>
  <c r="D12" i="12"/>
  <c r="G6" i="12"/>
  <c r="H13" i="12"/>
  <c r="H17" i="12"/>
  <c r="H12" i="12" s="1"/>
  <c r="G17" i="12"/>
  <c r="G12" i="12" s="1"/>
  <c r="H14" i="12"/>
  <c r="G14" i="12"/>
  <c r="I14" i="12"/>
  <c r="H8" i="12"/>
  <c r="E12" i="12"/>
  <c r="G13" i="12"/>
  <c r="B14" i="12"/>
  <c r="H19" i="12"/>
  <c r="C12" i="11"/>
  <c r="H7" i="11"/>
  <c r="I18" i="11"/>
  <c r="G18" i="11"/>
  <c r="B17" i="11"/>
  <c r="E13" i="11"/>
  <c r="H13" i="11" s="1"/>
  <c r="I12" i="11"/>
  <c r="H14" i="11"/>
  <c r="G14" i="11"/>
  <c r="I14" i="11"/>
  <c r="H17" i="11"/>
  <c r="H12" i="11" s="1"/>
  <c r="G19" i="11"/>
  <c r="B18" i="11"/>
  <c r="H19" i="11"/>
  <c r="I19" i="11"/>
  <c r="H13" i="10"/>
  <c r="I13" i="10"/>
  <c r="E14" i="10"/>
  <c r="I14" i="10" s="1"/>
  <c r="I19" i="10"/>
  <c r="I12" i="10"/>
  <c r="H6" i="10"/>
  <c r="H12" i="10" s="1"/>
  <c r="H8" i="10"/>
  <c r="B13" i="10"/>
  <c r="B19" i="10"/>
  <c r="G8" i="9"/>
  <c r="E14" i="9"/>
  <c r="I8" i="9"/>
  <c r="G12" i="9"/>
  <c r="H6" i="9"/>
  <c r="I12" i="9"/>
  <c r="H12" i="9"/>
  <c r="G7" i="9"/>
  <c r="G18" i="9"/>
  <c r="E13" i="9"/>
  <c r="I13" i="9" s="1"/>
  <c r="H7" i="9"/>
  <c r="C12" i="9"/>
  <c r="H14" i="9"/>
  <c r="G14" i="9"/>
  <c r="I14" i="9"/>
  <c r="H19" i="9"/>
  <c r="B13" i="9"/>
  <c r="I19" i="9"/>
  <c r="G19" i="9"/>
  <c r="B12" i="9"/>
  <c r="B19" i="9"/>
  <c r="H8" i="8"/>
  <c r="I8" i="8"/>
  <c r="G12" i="8"/>
  <c r="I14" i="8"/>
  <c r="H14" i="8"/>
  <c r="G14" i="8"/>
  <c r="H6" i="8"/>
  <c r="H12" i="8" s="1"/>
  <c r="G13" i="8"/>
  <c r="H13" i="8"/>
  <c r="B17" i="8"/>
  <c r="G19" i="8"/>
  <c r="B14" i="8"/>
  <c r="B18" i="8"/>
  <c r="H19" i="8"/>
  <c r="I19" i="8"/>
  <c r="H18" i="7"/>
  <c r="B12" i="7"/>
  <c r="B17" i="7"/>
  <c r="I14" i="7"/>
  <c r="H14" i="7"/>
  <c r="G14" i="7"/>
  <c r="G7" i="7"/>
  <c r="G8" i="7"/>
  <c r="E13" i="7"/>
  <c r="H8" i="7"/>
  <c r="G18" i="7"/>
  <c r="G19" i="7"/>
  <c r="B14" i="7"/>
  <c r="B18" i="7"/>
  <c r="B13" i="7"/>
  <c r="B6" i="6"/>
  <c r="B17" i="6" s="1"/>
  <c r="I18" i="6"/>
  <c r="I7" i="6"/>
  <c r="B18" i="6"/>
  <c r="G7" i="6"/>
  <c r="G8" i="6"/>
  <c r="E13" i="6"/>
  <c r="E14" i="6"/>
  <c r="G18" i="6"/>
  <c r="G19" i="6"/>
  <c r="K21" i="13"/>
  <c r="K20" i="13"/>
  <c r="K19" i="13"/>
  <c r="K10" i="13"/>
  <c r="K8" i="13"/>
  <c r="K16" i="13"/>
  <c r="K7" i="13"/>
  <c r="K6" i="13"/>
  <c r="Q6" i="13" s="1"/>
  <c r="L19" i="13"/>
  <c r="L10" i="13"/>
  <c r="L15" i="13"/>
  <c r="L6" i="13"/>
  <c r="Q10" i="13" l="1"/>
  <c r="R10" i="13" s="1"/>
  <c r="Q19" i="13"/>
  <c r="K17" i="13"/>
  <c r="K12" i="13"/>
  <c r="Q12" i="13" s="1"/>
  <c r="G14" i="10"/>
  <c r="K15" i="13"/>
  <c r="Q15" i="13" s="1"/>
  <c r="R6" i="13" s="1"/>
  <c r="K11" i="13"/>
  <c r="H14" i="10"/>
  <c r="I13" i="11"/>
  <c r="G13" i="11"/>
  <c r="H13" i="9"/>
  <c r="G13" i="9"/>
  <c r="I13" i="7"/>
  <c r="H13" i="7"/>
  <c r="G13" i="7"/>
  <c r="B12" i="6"/>
  <c r="I13" i="6"/>
  <c r="H13" i="6"/>
  <c r="G13" i="6"/>
  <c r="I14" i="6"/>
  <c r="H14" i="6"/>
  <c r="G14" i="6"/>
  <c r="L21" i="13"/>
  <c r="Q21" i="13" s="1"/>
  <c r="L12" i="13"/>
  <c r="L20" i="13"/>
  <c r="L11" i="13"/>
  <c r="L17" i="13"/>
  <c r="Q17" i="13" s="1"/>
  <c r="L16" i="13"/>
  <c r="M12" i="13"/>
  <c r="M8" i="13"/>
  <c r="M21" i="13"/>
  <c r="M17" i="13"/>
  <c r="M25" i="13" l="1"/>
  <c r="Q25" i="13" s="1"/>
  <c r="L7" i="13"/>
  <c r="L8" i="13"/>
  <c r="Q8" i="13" s="1"/>
  <c r="M16" i="13" l="1"/>
  <c r="Q16" i="13" s="1"/>
  <c r="M11" i="13"/>
  <c r="Q11" i="13" s="1"/>
  <c r="M7" i="13"/>
  <c r="Q7" i="13" l="1"/>
  <c r="R7" i="13" s="1"/>
  <c r="M24" i="13"/>
  <c r="Q24" i="13" s="1"/>
  <c r="M20" i="13" l="1"/>
  <c r="Q20" i="13" l="1"/>
  <c r="R11" i="13" s="1"/>
</calcChain>
</file>

<file path=xl/sharedStrings.xml><?xml version="1.0" encoding="utf-8"?>
<sst xmlns="http://schemas.openxmlformats.org/spreadsheetml/2006/main" count="314" uniqueCount="46">
  <si>
    <r>
      <t xml:space="preserve">1  </t>
    </r>
    <r>
      <rPr>
        <sz val="11"/>
        <color theme="1"/>
        <rFont val="Calibri"/>
        <family val="2"/>
        <scheme val="minor"/>
      </rPr>
      <t>Defined the same</t>
    </r>
  </si>
  <si>
    <t>Total</t>
  </si>
  <si>
    <t>Non-Residential</t>
  </si>
  <si>
    <t>Residential</t>
  </si>
  <si>
    <r>
      <t xml:space="preserve">Sales Revenue </t>
    </r>
    <r>
      <rPr>
        <vertAlign val="superscript"/>
        <sz val="11"/>
        <color theme="1"/>
        <rFont val="Calibri"/>
        <family val="2"/>
        <scheme val="minor"/>
      </rPr>
      <t>1</t>
    </r>
  </si>
  <si>
    <t>Expenses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</si>
  <si>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</si>
  <si>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Demand</t>
  </si>
  <si>
    <t>Supply</t>
  </si>
  <si>
    <t>Therms</t>
  </si>
  <si>
    <t>Dth</t>
  </si>
  <si>
    <t>Revenue</t>
  </si>
  <si>
    <t>ETG</t>
  </si>
  <si>
    <t>RDS</t>
  </si>
  <si>
    <t>Eligible</t>
  </si>
  <si>
    <t>Residential Heating</t>
  </si>
  <si>
    <t>Cost of Sales - Utility</t>
  </si>
  <si>
    <t>50100:Cost of Sales - Utility</t>
  </si>
  <si>
    <t>Total Sales</t>
  </si>
  <si>
    <t>Unrec Purch Gas Cost Adj</t>
  </si>
  <si>
    <r>
      <t xml:space="preserve">Operating Revenue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</si>
  <si>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Net Revenue </t>
    </r>
    <r>
      <rPr>
        <vertAlign val="superscript"/>
        <sz val="11"/>
        <color theme="1"/>
        <rFont val="Calibri"/>
        <family val="2"/>
        <scheme val="minor"/>
      </rPr>
      <t>1</t>
    </r>
  </si>
  <si>
    <t>Demand (Sendout)</t>
  </si>
  <si>
    <t>Supply (Sales) less</t>
  </si>
  <si>
    <t>Higher / (Lower)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</si>
  <si>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</si>
  <si>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</si>
  <si>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</si>
  <si>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</si>
  <si>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</si>
  <si>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</si>
  <si>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</si>
  <si>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</si>
  <si>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</si>
  <si>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</si>
  <si>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2021-2022</t>
  </si>
  <si>
    <t>2022-2023</t>
  </si>
  <si>
    <t>N/A</t>
  </si>
  <si>
    <t>Note:  2019 represents calendar months as opposed to a split calendar year winter season</t>
  </si>
  <si>
    <t>Supply vs Demand</t>
  </si>
  <si>
    <t>July</t>
  </si>
  <si>
    <t>August</t>
  </si>
  <si>
    <t>Res Sup-Dem</t>
  </si>
  <si>
    <t>Tot Sup-Dem</t>
  </si>
  <si>
    <t>confirmed in line with Acctg analysis; difference is primarily co use which is not captured in these numbers</t>
  </si>
  <si>
    <t>Financial information is not provided after February 2023 given the company is privately held pursuant to the merger in BPU Docket No. GM22040270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</si>
</sst>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_);\(#,##0.0\)"/>
    <numFmt numFmtId="165" formatCode="&quot;$&quot;#,##0"/>
    <numFmt numFmtId="166" formatCode="mmmm\ yyyy"/>
    <numFmt numFmtId="167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7" fontId="0" fillId="0" borderId="1" xfId="0" applyNumberFormat="1" applyBorder="1"/>
    <xf numFmtId="164" fontId="0" fillId="0" borderId="1" xfId="0" applyNumberFormat="1" applyBorder="1"/>
    <xf numFmtId="165" fontId="0" fillId="0" borderId="1" xfId="1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0" fillId="0" borderId="0" xfId="0" applyNumberFormat="1"/>
    <xf numFmtId="165" fontId="0" fillId="0" borderId="1" xfId="1" applyNumberFormat="1" applyFont="1" applyFill="1" applyBorder="1"/>
    <xf numFmtId="37" fontId="0" fillId="2" borderId="1" xfId="0" applyNumberFormat="1" applyFill="1" applyBorder="1"/>
    <xf numFmtId="164" fontId="0" fillId="2" borderId="1" xfId="0" applyNumberFormat="1" applyFill="1" applyBorder="1"/>
    <xf numFmtId="165" fontId="0" fillId="2" borderId="1" xfId="1" applyNumberFormat="1" applyFont="1" applyFill="1" applyBorder="1"/>
    <xf numFmtId="166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7" fontId="7" fillId="0" borderId="0" xfId="0" applyNumberFormat="1" applyFon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8A59-CC63-4B1B-A107-D901D80F2B6B}">
  <dimension ref="B1:N34"/>
  <sheetViews>
    <sheetView workbookViewId="0">
      <selection activeCell="C17" sqref="C17:I17"/>
    </sheetView>
  </sheetViews>
  <sheetFormatPr defaultRowHeight="15" x14ac:dyDescent="0.25"/>
  <cols>
    <col min="2" max="2" width="20" customWidth="1"/>
    <col min="3" max="17" width="15.7109375" customWidth="1"/>
  </cols>
  <sheetData>
    <row r="1" spans="2:14" x14ac:dyDescent="0.25">
      <c r="B1" s="2" t="s">
        <v>12</v>
      </c>
    </row>
    <row r="3" spans="2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2:14" s="5" customFormat="1" x14ac:dyDescent="0.25">
      <c r="C4" s="5" t="s">
        <v>9</v>
      </c>
      <c r="D4" s="5" t="s">
        <v>10</v>
      </c>
    </row>
    <row r="5" spans="2:14" ht="15.75" thickBot="1" x14ac:dyDescent="0.3">
      <c r="B5" s="2" t="s">
        <v>3</v>
      </c>
    </row>
    <row r="6" spans="2:14" ht="15.75" thickBot="1" x14ac:dyDescent="0.3">
      <c r="B6" s="16">
        <f>DATE(YEAR(B7)+1,MONTH(B7),DAY(B7))</f>
        <v>45016</v>
      </c>
      <c r="C6" s="13"/>
      <c r="D6" s="14"/>
      <c r="E6" s="15"/>
      <c r="F6" s="15"/>
      <c r="G6" s="15"/>
      <c r="H6" s="15"/>
      <c r="I6" s="15"/>
      <c r="K6" t="s">
        <v>13</v>
      </c>
    </row>
    <row r="7" spans="2:14" ht="15.75" thickBot="1" x14ac:dyDescent="0.3">
      <c r="B7" s="16">
        <v>44651</v>
      </c>
      <c r="C7" s="6">
        <v>37465364</v>
      </c>
      <c r="D7" s="7">
        <v>2916691</v>
      </c>
      <c r="E7" s="8">
        <v>30147333.93</v>
      </c>
      <c r="F7" s="8"/>
      <c r="G7" s="8">
        <f>$E7</f>
        <v>30147333.93</v>
      </c>
      <c r="H7" s="8">
        <f t="shared" ref="H6:I8" si="0">$E7</f>
        <v>30147333.93</v>
      </c>
      <c r="I7" s="8">
        <f t="shared" si="0"/>
        <v>30147333.93</v>
      </c>
      <c r="K7" t="s">
        <v>13</v>
      </c>
    </row>
    <row r="8" spans="2:14" ht="15.75" thickBot="1" x14ac:dyDescent="0.3">
      <c r="B8" s="16">
        <v>43525</v>
      </c>
      <c r="C8" s="6">
        <v>39083164.121400021</v>
      </c>
      <c r="D8" s="7">
        <v>3272095.7469229009</v>
      </c>
      <c r="E8" s="8">
        <v>26910691.842352465</v>
      </c>
      <c r="F8" s="8"/>
      <c r="G8" s="8">
        <f>$E8</f>
        <v>26910691.842352465</v>
      </c>
      <c r="H8" s="8">
        <f t="shared" si="0"/>
        <v>26910691.842352465</v>
      </c>
      <c r="I8" s="8">
        <f t="shared" si="0"/>
        <v>26910691.842352465</v>
      </c>
      <c r="K8" t="s">
        <v>14</v>
      </c>
      <c r="L8" t="s">
        <v>14</v>
      </c>
      <c r="M8" t="s">
        <v>15</v>
      </c>
    </row>
    <row r="11" spans="2:14" ht="15.75" thickBot="1" x14ac:dyDescent="0.3">
      <c r="B11" s="2" t="s">
        <v>2</v>
      </c>
    </row>
    <row r="12" spans="2:14" ht="15.75" thickBot="1" x14ac:dyDescent="0.3">
      <c r="B12" s="16">
        <f>B6</f>
        <v>45016</v>
      </c>
      <c r="C12" s="13"/>
      <c r="D12" s="14"/>
      <c r="E12" s="15"/>
      <c r="F12" s="15"/>
      <c r="G12" s="15"/>
      <c r="H12" s="15"/>
      <c r="I12" s="15"/>
    </row>
    <row r="13" spans="2:14" ht="15.75" thickBot="1" x14ac:dyDescent="0.3">
      <c r="B13" s="16">
        <f>B7</f>
        <v>44651</v>
      </c>
      <c r="C13" s="6">
        <f t="shared" ref="C13:E14" si="1">C18-C7</f>
        <v>31999721</v>
      </c>
      <c r="D13" s="7">
        <f t="shared" si="1"/>
        <v>2885273.0999999996</v>
      </c>
      <c r="E13" s="8">
        <f t="shared" si="1"/>
        <v>15342555.030000001</v>
      </c>
      <c r="F13" s="8"/>
      <c r="G13" s="8">
        <f>$E13</f>
        <v>15342555.030000001</v>
      </c>
      <c r="H13" s="8">
        <f t="shared" ref="H13:I14" si="2">$E13</f>
        <v>15342555.030000001</v>
      </c>
      <c r="I13" s="8">
        <f t="shared" si="2"/>
        <v>15342555.030000001</v>
      </c>
    </row>
    <row r="14" spans="2:14" ht="15.75" thickBot="1" x14ac:dyDescent="0.3">
      <c r="B14" s="16">
        <f>B8</f>
        <v>43525</v>
      </c>
      <c r="C14" s="6">
        <f t="shared" si="1"/>
        <v>34451046.276099987</v>
      </c>
      <c r="D14" s="7">
        <f t="shared" si="1"/>
        <v>3235836.8778964998</v>
      </c>
      <c r="E14" s="8">
        <f t="shared" si="1"/>
        <v>11771787.667647533</v>
      </c>
      <c r="F14" s="8"/>
      <c r="G14" s="8">
        <f>$E14</f>
        <v>11771787.667647533</v>
      </c>
      <c r="H14" s="8">
        <f t="shared" si="2"/>
        <v>11771787.667647533</v>
      </c>
      <c r="I14" s="8">
        <f t="shared" si="2"/>
        <v>11771787.667647533</v>
      </c>
    </row>
    <row r="15" spans="2:14" x14ac:dyDescent="0.25">
      <c r="B15" s="9"/>
    </row>
    <row r="16" spans="2:14" ht="15.75" thickBot="1" x14ac:dyDescent="0.3">
      <c r="B16" s="10" t="s">
        <v>1</v>
      </c>
    </row>
    <row r="17" spans="2:14" ht="15.75" thickBot="1" x14ac:dyDescent="0.3">
      <c r="B17" s="16">
        <f>B6</f>
        <v>45016</v>
      </c>
      <c r="C17" s="13"/>
      <c r="D17" s="14"/>
      <c r="E17" s="15"/>
      <c r="F17" s="15"/>
      <c r="G17" s="15"/>
      <c r="H17" s="15"/>
      <c r="I17" s="15"/>
      <c r="N17" t="s">
        <v>16</v>
      </c>
    </row>
    <row r="18" spans="2:14" ht="15.75" thickBot="1" x14ac:dyDescent="0.3">
      <c r="B18" s="16">
        <f>B7</f>
        <v>44651</v>
      </c>
      <c r="C18" s="6">
        <v>69465085</v>
      </c>
      <c r="D18" s="7">
        <v>5801964.0999999996</v>
      </c>
      <c r="E18" s="8">
        <v>45489888.960000001</v>
      </c>
      <c r="F18" s="8">
        <v>18650463.98</v>
      </c>
      <c r="G18" s="8">
        <f>$E18</f>
        <v>45489888.960000001</v>
      </c>
      <c r="H18" s="8">
        <f t="shared" ref="H17:I19" si="3">$E18</f>
        <v>45489888.960000001</v>
      </c>
      <c r="I18" s="8">
        <f t="shared" si="3"/>
        <v>45489888.960000001</v>
      </c>
      <c r="K18" t="s">
        <v>1</v>
      </c>
      <c r="N18" t="s">
        <v>17</v>
      </c>
    </row>
    <row r="19" spans="2:14" ht="15.75" thickBot="1" x14ac:dyDescent="0.3">
      <c r="B19" s="16">
        <f>B8</f>
        <v>43525</v>
      </c>
      <c r="C19" s="6">
        <v>73534210.397500008</v>
      </c>
      <c r="D19" s="7">
        <v>6507932.6248194007</v>
      </c>
      <c r="E19" s="8">
        <v>38682479.509999998</v>
      </c>
      <c r="F19" s="12">
        <v>19054879.550000001</v>
      </c>
      <c r="G19" s="8">
        <f>$E19</f>
        <v>38682479.509999998</v>
      </c>
      <c r="H19" s="8">
        <f t="shared" si="3"/>
        <v>38682479.509999998</v>
      </c>
      <c r="I19" s="8">
        <f t="shared" si="3"/>
        <v>38682479.509999998</v>
      </c>
      <c r="M19" t="s">
        <v>18</v>
      </c>
      <c r="N19" s="11" t="s">
        <v>19</v>
      </c>
    </row>
    <row r="21" spans="2:14" x14ac:dyDescent="0.25">
      <c r="K21" t="s">
        <v>13</v>
      </c>
    </row>
    <row r="22" spans="2:14" ht="17.25" x14ac:dyDescent="0.25">
      <c r="B22" s="1" t="s">
        <v>0</v>
      </c>
      <c r="K22" t="s">
        <v>13</v>
      </c>
    </row>
    <row r="23" spans="2:14" x14ac:dyDescent="0.25">
      <c r="K23" t="s">
        <v>14</v>
      </c>
      <c r="L23" t="s">
        <v>14</v>
      </c>
      <c r="M23" t="s">
        <v>15</v>
      </c>
    </row>
    <row r="24" spans="2:14" x14ac:dyDescent="0.25">
      <c r="B24" t="s">
        <v>45</v>
      </c>
    </row>
    <row r="32" spans="2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6B192-33CE-433E-8721-A6DBC45BB6B1}">
  <dimension ref="B1:N34"/>
  <sheetViews>
    <sheetView tabSelected="1" workbookViewId="0">
      <selection activeCell="F31" sqref="F31"/>
    </sheetView>
  </sheetViews>
  <sheetFormatPr defaultRowHeight="15" x14ac:dyDescent="0.25"/>
  <cols>
    <col min="2" max="2" width="20" customWidth="1"/>
    <col min="3" max="17" width="15.7109375" customWidth="1"/>
  </cols>
  <sheetData>
    <row r="1" spans="2:14" x14ac:dyDescent="0.25">
      <c r="B1" s="2" t="s">
        <v>12</v>
      </c>
    </row>
    <row r="3" spans="2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2:14" s="5" customFormat="1" x14ac:dyDescent="0.25">
      <c r="C4" s="5" t="s">
        <v>9</v>
      </c>
      <c r="D4" s="5" t="s">
        <v>10</v>
      </c>
    </row>
    <row r="5" spans="2:14" ht="15.75" thickBot="1" x14ac:dyDescent="0.3">
      <c r="B5" s="2" t="s">
        <v>3</v>
      </c>
    </row>
    <row r="6" spans="2:14" ht="15.75" thickBot="1" x14ac:dyDescent="0.3">
      <c r="B6" s="16">
        <f>DATE(YEAR(B7)+1,MONTH(B7),DAY(B7))</f>
        <v>44985</v>
      </c>
      <c r="C6" s="13"/>
      <c r="D6" s="14"/>
      <c r="E6" s="15"/>
      <c r="F6" s="15"/>
      <c r="G6" s="15"/>
      <c r="H6" s="15"/>
      <c r="I6" s="15"/>
      <c r="K6" t="s">
        <v>13</v>
      </c>
    </row>
    <row r="7" spans="2:14" ht="15.75" thickBot="1" x14ac:dyDescent="0.3">
      <c r="B7" s="16">
        <v>44620</v>
      </c>
      <c r="C7" s="6">
        <v>46093726</v>
      </c>
      <c r="D7" s="7">
        <v>3805241.9</v>
      </c>
      <c r="E7" s="8">
        <v>38622304.090000004</v>
      </c>
      <c r="F7" s="8"/>
      <c r="G7" s="8">
        <f>$E7</f>
        <v>38622304.090000004</v>
      </c>
      <c r="H7" s="8">
        <f t="shared" ref="H6:I8" si="0">$E7</f>
        <v>38622304.090000004</v>
      </c>
      <c r="I7" s="8">
        <f t="shared" si="0"/>
        <v>38622304.090000004</v>
      </c>
      <c r="K7" t="s">
        <v>13</v>
      </c>
    </row>
    <row r="8" spans="2:14" ht="15.75" thickBot="1" x14ac:dyDescent="0.3">
      <c r="B8" s="16">
        <v>43497</v>
      </c>
      <c r="C8" s="6">
        <v>45912805.379599996</v>
      </c>
      <c r="D8" s="7">
        <v>3748703.9188966001</v>
      </c>
      <c r="E8" s="8">
        <v>32031298.275150184</v>
      </c>
      <c r="F8" s="8"/>
      <c r="G8" s="8">
        <f>$E8</f>
        <v>32031298.275150184</v>
      </c>
      <c r="H8" s="8">
        <f t="shared" si="0"/>
        <v>32031298.275150184</v>
      </c>
      <c r="I8" s="8">
        <f t="shared" si="0"/>
        <v>32031298.275150184</v>
      </c>
      <c r="K8" t="s">
        <v>14</v>
      </c>
      <c r="L8" t="s">
        <v>14</v>
      </c>
      <c r="M8" t="s">
        <v>15</v>
      </c>
    </row>
    <row r="11" spans="2:14" ht="15.75" thickBot="1" x14ac:dyDescent="0.3">
      <c r="B11" s="2" t="s">
        <v>2</v>
      </c>
    </row>
    <row r="12" spans="2:14" ht="15.75" thickBot="1" x14ac:dyDescent="0.3">
      <c r="B12" s="16">
        <f>B6</f>
        <v>44985</v>
      </c>
      <c r="C12" s="13"/>
      <c r="D12" s="14"/>
      <c r="E12" s="15"/>
      <c r="F12" s="15"/>
      <c r="G12" s="15"/>
      <c r="H12" s="15"/>
      <c r="I12" s="15"/>
    </row>
    <row r="13" spans="2:14" ht="15.75" thickBot="1" x14ac:dyDescent="0.3">
      <c r="B13" s="16">
        <f>B7</f>
        <v>44620</v>
      </c>
      <c r="C13" s="6">
        <f t="shared" ref="C13:E14" si="1">C18-C7</f>
        <v>36515419</v>
      </c>
      <c r="D13" s="7">
        <f t="shared" si="1"/>
        <v>3350265.6</v>
      </c>
      <c r="E13" s="8">
        <f t="shared" si="1"/>
        <v>21197947.149999999</v>
      </c>
      <c r="F13" s="8"/>
      <c r="G13" s="8">
        <f>$E13</f>
        <v>21197947.149999999</v>
      </c>
      <c r="H13" s="8">
        <f t="shared" ref="H13:I14" si="2">$E13</f>
        <v>21197947.149999999</v>
      </c>
      <c r="I13" s="8">
        <f t="shared" si="2"/>
        <v>21197947.149999999</v>
      </c>
    </row>
    <row r="14" spans="2:14" ht="15.75" thickBot="1" x14ac:dyDescent="0.3">
      <c r="B14" s="16">
        <f>B8</f>
        <v>43497</v>
      </c>
      <c r="C14" s="6">
        <f t="shared" si="1"/>
        <v>37673089.389699988</v>
      </c>
      <c r="D14" s="7">
        <f t="shared" si="1"/>
        <v>3509930.5666589984</v>
      </c>
      <c r="E14" s="8">
        <f t="shared" si="1"/>
        <v>13916649.124849815</v>
      </c>
      <c r="F14" s="8"/>
      <c r="G14" s="8">
        <f>$E14</f>
        <v>13916649.124849815</v>
      </c>
      <c r="H14" s="8">
        <f t="shared" si="2"/>
        <v>13916649.124849815</v>
      </c>
      <c r="I14" s="8">
        <f t="shared" si="2"/>
        <v>13916649.124849815</v>
      </c>
    </row>
    <row r="15" spans="2:14" x14ac:dyDescent="0.25">
      <c r="B15" s="9"/>
    </row>
    <row r="16" spans="2:14" ht="15.75" thickBot="1" x14ac:dyDescent="0.3">
      <c r="B16" s="10" t="s">
        <v>1</v>
      </c>
    </row>
    <row r="17" spans="2:14" ht="15.75" thickBot="1" x14ac:dyDescent="0.3">
      <c r="B17" s="16">
        <f>B6</f>
        <v>44985</v>
      </c>
      <c r="C17" s="13"/>
      <c r="D17" s="14"/>
      <c r="E17" s="15"/>
      <c r="F17" s="15"/>
      <c r="G17" s="15"/>
      <c r="H17" s="15"/>
      <c r="I17" s="15"/>
      <c r="N17" t="s">
        <v>17</v>
      </c>
    </row>
    <row r="18" spans="2:14" ht="15.75" thickBot="1" x14ac:dyDescent="0.3">
      <c r="B18" s="16">
        <f>B7</f>
        <v>44620</v>
      </c>
      <c r="C18" s="6">
        <v>82609145</v>
      </c>
      <c r="D18" s="7">
        <v>7155507.5</v>
      </c>
      <c r="E18" s="8">
        <v>59820251.240000002</v>
      </c>
      <c r="F18" s="8">
        <v>26896663.760000002</v>
      </c>
      <c r="G18" s="8">
        <f>$E18</f>
        <v>59820251.240000002</v>
      </c>
      <c r="H18" s="8">
        <f t="shared" ref="H17:I19" si="3">$E18</f>
        <v>59820251.240000002</v>
      </c>
      <c r="I18" s="8">
        <f t="shared" si="3"/>
        <v>59820251.240000002</v>
      </c>
      <c r="K18" t="s">
        <v>1</v>
      </c>
      <c r="N18" t="s">
        <v>17</v>
      </c>
    </row>
    <row r="19" spans="2:14" ht="15.75" thickBot="1" x14ac:dyDescent="0.3">
      <c r="B19" s="16">
        <f>B8</f>
        <v>43497</v>
      </c>
      <c r="C19" s="6">
        <v>83585894.769299984</v>
      </c>
      <c r="D19" s="7">
        <v>7258634.4855555985</v>
      </c>
      <c r="E19" s="8">
        <v>45947947.399999999</v>
      </c>
      <c r="F19" s="12">
        <v>22286615.760000002</v>
      </c>
      <c r="G19" s="8">
        <f>$E19</f>
        <v>45947947.399999999</v>
      </c>
      <c r="H19" s="8">
        <f t="shared" si="3"/>
        <v>45947947.399999999</v>
      </c>
      <c r="I19" s="8">
        <f t="shared" si="3"/>
        <v>45947947.399999999</v>
      </c>
      <c r="M19" t="s">
        <v>18</v>
      </c>
      <c r="N19" s="11" t="s">
        <v>19</v>
      </c>
    </row>
    <row r="21" spans="2:14" x14ac:dyDescent="0.25">
      <c r="K21" t="s">
        <v>13</v>
      </c>
    </row>
    <row r="22" spans="2:14" ht="17.25" x14ac:dyDescent="0.25">
      <c r="B22" s="1" t="s">
        <v>0</v>
      </c>
      <c r="K22" t="s">
        <v>13</v>
      </c>
    </row>
    <row r="23" spans="2:14" x14ac:dyDescent="0.25">
      <c r="K23" t="s">
        <v>14</v>
      </c>
      <c r="L23" t="s">
        <v>14</v>
      </c>
      <c r="M23" t="s">
        <v>15</v>
      </c>
    </row>
    <row r="24" spans="2:14" x14ac:dyDescent="0.25">
      <c r="B24" t="s">
        <v>45</v>
      </c>
    </row>
    <row r="32" spans="2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3793-297F-47F3-AF8B-7F5BB4D54C97}">
  <dimension ref="B1:N34"/>
  <sheetViews>
    <sheetView workbookViewId="0"/>
  </sheetViews>
  <sheetFormatPr defaultRowHeight="15" x14ac:dyDescent="0.25"/>
  <cols>
    <col min="2" max="2" width="20" customWidth="1"/>
    <col min="3" max="17" width="15.7109375" customWidth="1"/>
  </cols>
  <sheetData>
    <row r="1" spans="2:14" x14ac:dyDescent="0.25">
      <c r="B1" s="2" t="s">
        <v>12</v>
      </c>
    </row>
    <row r="3" spans="2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2:14" s="5" customFormat="1" x14ac:dyDescent="0.25">
      <c r="C4" s="5" t="s">
        <v>9</v>
      </c>
      <c r="D4" s="5" t="s">
        <v>10</v>
      </c>
    </row>
    <row r="5" spans="2:14" ht="15.75" thickBot="1" x14ac:dyDescent="0.3">
      <c r="B5" s="2" t="s">
        <v>3</v>
      </c>
    </row>
    <row r="6" spans="2:14" ht="15.75" thickBot="1" x14ac:dyDescent="0.3">
      <c r="B6" s="16">
        <f>DATE(YEAR(B7)+1,MONTH(B7),DAY(B7))</f>
        <v>44957</v>
      </c>
      <c r="C6" s="6">
        <v>42654066</v>
      </c>
      <c r="D6" s="7">
        <v>3513224.5</v>
      </c>
      <c r="E6" s="12">
        <v>47382963.890000001</v>
      </c>
      <c r="F6" s="12"/>
      <c r="G6" s="12">
        <f>$E6</f>
        <v>47382963.890000001</v>
      </c>
      <c r="H6" s="12">
        <f t="shared" ref="H6:I8" si="0">$E6</f>
        <v>47382963.890000001</v>
      </c>
      <c r="I6" s="12">
        <f t="shared" si="0"/>
        <v>47382963.890000001</v>
      </c>
      <c r="K6" t="s">
        <v>13</v>
      </c>
    </row>
    <row r="7" spans="2:14" ht="15.75" thickBot="1" x14ac:dyDescent="0.3">
      <c r="B7" s="16">
        <v>44592</v>
      </c>
      <c r="C7" s="6">
        <v>40084310</v>
      </c>
      <c r="D7" s="7">
        <v>5161719.5</v>
      </c>
      <c r="E7" s="12">
        <v>50743972.689999998</v>
      </c>
      <c r="F7" s="12"/>
      <c r="G7" s="12">
        <f>$E7</f>
        <v>50743972.689999998</v>
      </c>
      <c r="H7" s="12">
        <f t="shared" si="0"/>
        <v>50743972.689999998</v>
      </c>
      <c r="I7" s="12">
        <f t="shared" si="0"/>
        <v>50743972.689999998</v>
      </c>
      <c r="K7" t="s">
        <v>13</v>
      </c>
    </row>
    <row r="8" spans="2:14" ht="15.75" thickBot="1" x14ac:dyDescent="0.3">
      <c r="B8" s="16">
        <v>43466</v>
      </c>
      <c r="C8" s="6">
        <v>38610174.574499995</v>
      </c>
      <c r="D8" s="7">
        <v>5048927.9369366989</v>
      </c>
      <c r="E8" s="12">
        <v>39026646.43665956</v>
      </c>
      <c r="F8" s="12"/>
      <c r="G8" s="12">
        <f>$E8</f>
        <v>39026646.43665956</v>
      </c>
      <c r="H8" s="12">
        <f t="shared" si="0"/>
        <v>39026646.43665956</v>
      </c>
      <c r="I8" s="12">
        <f t="shared" si="0"/>
        <v>39026646.43665956</v>
      </c>
      <c r="K8" t="s">
        <v>14</v>
      </c>
      <c r="L8" t="s">
        <v>14</v>
      </c>
      <c r="M8" t="s">
        <v>15</v>
      </c>
    </row>
    <row r="11" spans="2:14" ht="15.75" thickBot="1" x14ac:dyDescent="0.3">
      <c r="B11" s="2" t="s">
        <v>2</v>
      </c>
    </row>
    <row r="12" spans="2:14" ht="15.75" thickBot="1" x14ac:dyDescent="0.3">
      <c r="B12" s="16">
        <f>B6</f>
        <v>44957</v>
      </c>
      <c r="C12" s="6">
        <f>C17-C6</f>
        <v>33806678</v>
      </c>
      <c r="D12" s="7">
        <f t="shared" ref="D12:I12" si="1">D17-D6</f>
        <v>3060897</v>
      </c>
      <c r="E12" s="12">
        <f t="shared" si="1"/>
        <v>20221995.219999999</v>
      </c>
      <c r="F12" s="12"/>
      <c r="G12" s="12">
        <f t="shared" si="1"/>
        <v>20221995.219999999</v>
      </c>
      <c r="H12" s="12">
        <f t="shared" si="1"/>
        <v>20221995.219999999</v>
      </c>
      <c r="I12" s="12">
        <f t="shared" si="1"/>
        <v>20221995.219999999</v>
      </c>
    </row>
    <row r="13" spans="2:14" ht="15.75" thickBot="1" x14ac:dyDescent="0.3">
      <c r="B13" s="16">
        <f>B7</f>
        <v>44592</v>
      </c>
      <c r="C13" s="6">
        <f t="shared" ref="C13:E14" si="2">C18-C7</f>
        <v>37981800</v>
      </c>
      <c r="D13" s="7">
        <f t="shared" si="2"/>
        <v>4266305.0999999996</v>
      </c>
      <c r="E13" s="12">
        <f t="shared" si="2"/>
        <v>23489178.769999996</v>
      </c>
      <c r="F13" s="12"/>
      <c r="G13" s="12">
        <f>$E13</f>
        <v>23489178.769999996</v>
      </c>
      <c r="H13" s="12">
        <f t="shared" ref="H13:I14" si="3">$E13</f>
        <v>23489178.769999996</v>
      </c>
      <c r="I13" s="12">
        <f t="shared" si="3"/>
        <v>23489178.769999996</v>
      </c>
    </row>
    <row r="14" spans="2:14" ht="15.75" thickBot="1" x14ac:dyDescent="0.3">
      <c r="B14" s="16">
        <f>B8</f>
        <v>43466</v>
      </c>
      <c r="C14" s="6">
        <f t="shared" si="2"/>
        <v>34932971.591900006</v>
      </c>
      <c r="D14" s="7">
        <f t="shared" si="2"/>
        <v>3792365.7276369017</v>
      </c>
      <c r="E14" s="12">
        <f t="shared" si="2"/>
        <v>15756558.123340428</v>
      </c>
      <c r="F14" s="12"/>
      <c r="G14" s="12">
        <f>$E14</f>
        <v>15756558.123340428</v>
      </c>
      <c r="H14" s="12">
        <f t="shared" si="3"/>
        <v>15756558.123340428</v>
      </c>
      <c r="I14" s="12">
        <f t="shared" si="3"/>
        <v>15756558.123340428</v>
      </c>
    </row>
    <row r="15" spans="2:14" x14ac:dyDescent="0.25">
      <c r="B15" s="9"/>
    </row>
    <row r="16" spans="2:14" ht="15.75" thickBot="1" x14ac:dyDescent="0.3">
      <c r="B16" s="10" t="s">
        <v>1</v>
      </c>
    </row>
    <row r="17" spans="2:14" ht="15.75" thickBot="1" x14ac:dyDescent="0.3">
      <c r="B17" s="16">
        <f>B6</f>
        <v>44957</v>
      </c>
      <c r="C17" s="6">
        <v>76460744</v>
      </c>
      <c r="D17" s="7">
        <v>6574121.5</v>
      </c>
      <c r="E17" s="12">
        <v>67604959.109999999</v>
      </c>
      <c r="F17" s="12">
        <v>32167945.5</v>
      </c>
      <c r="G17" s="12">
        <f>$E17</f>
        <v>67604959.109999999</v>
      </c>
      <c r="H17" s="12">
        <f t="shared" ref="H17:I19" si="4">$E17</f>
        <v>67604959.109999999</v>
      </c>
      <c r="I17" s="12">
        <f t="shared" si="4"/>
        <v>67604959.109999999</v>
      </c>
      <c r="N17" t="s">
        <v>17</v>
      </c>
    </row>
    <row r="18" spans="2:14" ht="15.75" thickBot="1" x14ac:dyDescent="0.3">
      <c r="B18" s="16">
        <f>B7</f>
        <v>44592</v>
      </c>
      <c r="C18" s="6">
        <v>78066110</v>
      </c>
      <c r="D18" s="7">
        <v>9428024.5999999996</v>
      </c>
      <c r="E18" s="12">
        <v>74233151.459999993</v>
      </c>
      <c r="F18" s="12">
        <v>33368890.399999999</v>
      </c>
      <c r="G18" s="12">
        <f>$E18</f>
        <v>74233151.459999993</v>
      </c>
      <c r="H18" s="12">
        <f t="shared" si="4"/>
        <v>74233151.459999993</v>
      </c>
      <c r="I18" s="12">
        <f t="shared" si="4"/>
        <v>74233151.459999993</v>
      </c>
      <c r="K18" t="s">
        <v>1</v>
      </c>
      <c r="N18" t="s">
        <v>17</v>
      </c>
    </row>
    <row r="19" spans="2:14" ht="15.75" thickBot="1" x14ac:dyDescent="0.3">
      <c r="B19" s="16">
        <f>B8</f>
        <v>43466</v>
      </c>
      <c r="C19" s="6">
        <v>73543146.1664</v>
      </c>
      <c r="D19" s="7">
        <v>8841293.6645736005</v>
      </c>
      <c r="E19" s="12">
        <v>54783204.559999987</v>
      </c>
      <c r="F19" s="12">
        <v>27636224.73</v>
      </c>
      <c r="G19" s="12">
        <f>$E19</f>
        <v>54783204.559999987</v>
      </c>
      <c r="H19" s="12">
        <f t="shared" si="4"/>
        <v>54783204.559999987</v>
      </c>
      <c r="I19" s="12">
        <f t="shared" si="4"/>
        <v>54783204.559999987</v>
      </c>
      <c r="M19" t="s">
        <v>18</v>
      </c>
      <c r="N19" s="11" t="s">
        <v>19</v>
      </c>
    </row>
    <row r="21" spans="2:14" x14ac:dyDescent="0.25">
      <c r="K21" t="s">
        <v>13</v>
      </c>
    </row>
    <row r="22" spans="2:14" ht="17.25" x14ac:dyDescent="0.25">
      <c r="B22" s="1" t="s">
        <v>0</v>
      </c>
      <c r="K22" t="s">
        <v>13</v>
      </c>
    </row>
    <row r="23" spans="2:14" x14ac:dyDescent="0.25">
      <c r="K23" t="s">
        <v>14</v>
      </c>
      <c r="L23" t="s">
        <v>14</v>
      </c>
      <c r="M23" t="s">
        <v>15</v>
      </c>
    </row>
    <row r="32" spans="2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0948-1704-4FB9-8AA3-1D54A8CD5F04}">
  <dimension ref="B1:N34"/>
  <sheetViews>
    <sheetView workbookViewId="0"/>
  </sheetViews>
  <sheetFormatPr defaultRowHeight="15" x14ac:dyDescent="0.25"/>
  <cols>
    <col min="2" max="2" width="20" customWidth="1"/>
    <col min="3" max="17" width="15.7109375" customWidth="1"/>
  </cols>
  <sheetData>
    <row r="1" spans="2:14" x14ac:dyDescent="0.25">
      <c r="B1" s="2" t="s">
        <v>12</v>
      </c>
    </row>
    <row r="3" spans="2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2:14" s="5" customFormat="1" x14ac:dyDescent="0.25">
      <c r="C4" s="5" t="s">
        <v>9</v>
      </c>
      <c r="D4" s="5" t="s">
        <v>10</v>
      </c>
    </row>
    <row r="5" spans="2:14" ht="15.75" thickBot="1" x14ac:dyDescent="0.3">
      <c r="B5" s="2" t="s">
        <v>3</v>
      </c>
    </row>
    <row r="6" spans="2:14" ht="15.75" thickBot="1" x14ac:dyDescent="0.3">
      <c r="B6" s="16">
        <v>44926</v>
      </c>
      <c r="C6" s="6">
        <v>31397339</v>
      </c>
      <c r="D6" s="7">
        <v>4091154.3</v>
      </c>
      <c r="E6" s="12">
        <v>54396488.68</v>
      </c>
      <c r="F6" s="12"/>
      <c r="G6" s="12">
        <f>$E6</f>
        <v>54396488.68</v>
      </c>
      <c r="H6" s="12">
        <f t="shared" ref="H6:I8" si="0">$E6</f>
        <v>54396488.68</v>
      </c>
      <c r="I6" s="12">
        <f t="shared" si="0"/>
        <v>54396488.68</v>
      </c>
      <c r="K6" t="s">
        <v>13</v>
      </c>
    </row>
    <row r="7" spans="2:14" ht="15.75" thickBot="1" x14ac:dyDescent="0.3">
      <c r="B7" s="16">
        <v>44561</v>
      </c>
      <c r="C7" s="6">
        <v>30261225</v>
      </c>
      <c r="D7" s="7">
        <v>3199234.6</v>
      </c>
      <c r="E7" s="12">
        <v>33243361.609999999</v>
      </c>
      <c r="F7" s="12"/>
      <c r="G7" s="12">
        <f>$E7</f>
        <v>33243361.609999999</v>
      </c>
      <c r="H7" s="12">
        <f t="shared" si="0"/>
        <v>33243361.609999999</v>
      </c>
      <c r="I7" s="12">
        <f t="shared" si="0"/>
        <v>33243361.609999999</v>
      </c>
      <c r="K7" t="s">
        <v>13</v>
      </c>
    </row>
    <row r="8" spans="2:14" ht="15.75" thickBot="1" x14ac:dyDescent="0.3">
      <c r="B8" s="16">
        <v>43830</v>
      </c>
      <c r="C8" s="6">
        <v>34645673.927299991</v>
      </c>
      <c r="D8" s="7">
        <v>4022978.5164620001</v>
      </c>
      <c r="E8" s="12">
        <v>37157594.791363358</v>
      </c>
      <c r="F8" s="12"/>
      <c r="G8" s="12">
        <f>$E8</f>
        <v>37157594.791363358</v>
      </c>
      <c r="H8" s="12">
        <f t="shared" si="0"/>
        <v>37157594.791363358</v>
      </c>
      <c r="I8" s="12">
        <f t="shared" si="0"/>
        <v>37157594.791363358</v>
      </c>
      <c r="K8" t="s">
        <v>14</v>
      </c>
      <c r="L8" t="s">
        <v>14</v>
      </c>
      <c r="M8" t="s">
        <v>15</v>
      </c>
    </row>
    <row r="11" spans="2:14" ht="15.75" thickBot="1" x14ac:dyDescent="0.3">
      <c r="B11" s="2" t="s">
        <v>2</v>
      </c>
    </row>
    <row r="12" spans="2:14" ht="15.75" thickBot="1" x14ac:dyDescent="0.3">
      <c r="B12" s="16">
        <f>B6</f>
        <v>44926</v>
      </c>
      <c r="C12" s="6">
        <f>C17-C6</f>
        <v>31379801</v>
      </c>
      <c r="D12" s="7">
        <f t="shared" ref="D12:I12" si="1">D17-D6</f>
        <v>3475694.4000000004</v>
      </c>
      <c r="E12" s="12">
        <f t="shared" si="1"/>
        <v>24632779.660000004</v>
      </c>
      <c r="F12" s="12"/>
      <c r="G12" s="12">
        <f t="shared" si="1"/>
        <v>24632779.660000004</v>
      </c>
      <c r="H12" s="12">
        <f t="shared" si="1"/>
        <v>24632779.660000004</v>
      </c>
      <c r="I12" s="12">
        <f t="shared" si="1"/>
        <v>24632779.660000004</v>
      </c>
    </row>
    <row r="13" spans="2:14" ht="15.75" thickBot="1" x14ac:dyDescent="0.3">
      <c r="B13" s="16">
        <f>B7</f>
        <v>44561</v>
      </c>
      <c r="C13" s="6">
        <f t="shared" ref="C13:E14" si="2">C18-C7</f>
        <v>29005088</v>
      </c>
      <c r="D13" s="7">
        <f t="shared" si="2"/>
        <v>2951421.9</v>
      </c>
      <c r="E13" s="12">
        <f t="shared" si="2"/>
        <v>17505168.130000003</v>
      </c>
      <c r="F13" s="12"/>
      <c r="G13" s="12">
        <f>$E13</f>
        <v>17505168.130000003</v>
      </c>
      <c r="H13" s="12">
        <f t="shared" ref="H13:I14" si="3">$E13</f>
        <v>17505168.130000003</v>
      </c>
      <c r="I13" s="12">
        <f t="shared" si="3"/>
        <v>17505168.130000003</v>
      </c>
    </row>
    <row r="14" spans="2:14" ht="15.75" thickBot="1" x14ac:dyDescent="0.3">
      <c r="B14" s="16">
        <f>B8</f>
        <v>43830</v>
      </c>
      <c r="C14" s="6">
        <f t="shared" si="2"/>
        <v>31270791.658500001</v>
      </c>
      <c r="D14" s="7">
        <f t="shared" si="2"/>
        <v>3393222.6307779998</v>
      </c>
      <c r="E14" s="12">
        <f t="shared" si="2"/>
        <v>14844385.998636648</v>
      </c>
      <c r="F14" s="12"/>
      <c r="G14" s="12">
        <f>$E14</f>
        <v>14844385.998636648</v>
      </c>
      <c r="H14" s="12">
        <f t="shared" si="3"/>
        <v>14844385.998636648</v>
      </c>
      <c r="I14" s="12">
        <f t="shared" si="3"/>
        <v>14844385.998636648</v>
      </c>
    </row>
    <row r="15" spans="2:14" x14ac:dyDescent="0.25">
      <c r="B15" s="9"/>
    </row>
    <row r="16" spans="2:14" ht="15.75" thickBot="1" x14ac:dyDescent="0.3">
      <c r="B16" s="10" t="s">
        <v>1</v>
      </c>
    </row>
    <row r="17" spans="2:14" ht="15.75" thickBot="1" x14ac:dyDescent="0.3">
      <c r="B17" s="16">
        <f>B6</f>
        <v>44926</v>
      </c>
      <c r="C17" s="6">
        <v>62777140</v>
      </c>
      <c r="D17" s="7">
        <v>7566848.7000000002</v>
      </c>
      <c r="E17" s="12">
        <v>79029268.340000004</v>
      </c>
      <c r="F17" s="12">
        <v>39924516.840000004</v>
      </c>
      <c r="G17" s="12">
        <f>$E17</f>
        <v>79029268.340000004</v>
      </c>
      <c r="H17" s="12">
        <f t="shared" ref="H17:I19" si="4">$E17</f>
        <v>79029268.340000004</v>
      </c>
      <c r="I17" s="12">
        <f t="shared" si="4"/>
        <v>79029268.340000004</v>
      </c>
      <c r="N17" t="s">
        <v>17</v>
      </c>
    </row>
    <row r="18" spans="2:14" ht="15.75" thickBot="1" x14ac:dyDescent="0.3">
      <c r="B18" s="16">
        <f>B7</f>
        <v>44561</v>
      </c>
      <c r="C18" s="6">
        <v>59266313</v>
      </c>
      <c r="D18" s="7">
        <v>6150656.5</v>
      </c>
      <c r="E18" s="12">
        <v>50748529.740000002</v>
      </c>
      <c r="F18" s="12">
        <v>22121277.890000001</v>
      </c>
      <c r="G18" s="12">
        <f>$E18</f>
        <v>50748529.740000002</v>
      </c>
      <c r="H18" s="12">
        <f t="shared" si="4"/>
        <v>50748529.740000002</v>
      </c>
      <c r="I18" s="12">
        <f t="shared" si="4"/>
        <v>50748529.740000002</v>
      </c>
      <c r="K18" t="s">
        <v>1</v>
      </c>
      <c r="N18" t="s">
        <v>17</v>
      </c>
    </row>
    <row r="19" spans="2:14" ht="15.75" thickBot="1" x14ac:dyDescent="0.3">
      <c r="B19" s="16">
        <f>B8</f>
        <v>43830</v>
      </c>
      <c r="C19" s="6">
        <v>65916465.585799992</v>
      </c>
      <c r="D19" s="7">
        <v>7416201.1472399998</v>
      </c>
      <c r="E19" s="8">
        <v>52001980.790000007</v>
      </c>
      <c r="F19" s="12">
        <v>23074922.600000001</v>
      </c>
      <c r="G19" s="8">
        <f>$E19</f>
        <v>52001980.790000007</v>
      </c>
      <c r="H19" s="8">
        <f t="shared" si="4"/>
        <v>52001980.790000007</v>
      </c>
      <c r="I19" s="8">
        <f t="shared" si="4"/>
        <v>52001980.790000007</v>
      </c>
      <c r="M19" t="s">
        <v>18</v>
      </c>
      <c r="N19" s="11"/>
    </row>
    <row r="21" spans="2:14" x14ac:dyDescent="0.25">
      <c r="K21" t="s">
        <v>13</v>
      </c>
    </row>
    <row r="22" spans="2:14" ht="17.25" x14ac:dyDescent="0.25">
      <c r="B22" s="1" t="s">
        <v>0</v>
      </c>
      <c r="K22" t="s">
        <v>13</v>
      </c>
    </row>
    <row r="23" spans="2:14" x14ac:dyDescent="0.25">
      <c r="K23" t="s">
        <v>14</v>
      </c>
      <c r="L23" t="s">
        <v>14</v>
      </c>
      <c r="M23" t="s">
        <v>15</v>
      </c>
    </row>
    <row r="32" spans="2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6F4B0-D013-4B32-85E6-636DB366CD09}">
  <dimension ref="B1:N34"/>
  <sheetViews>
    <sheetView workbookViewId="0"/>
  </sheetViews>
  <sheetFormatPr defaultRowHeight="15" x14ac:dyDescent="0.25"/>
  <cols>
    <col min="2" max="2" width="20" customWidth="1"/>
    <col min="3" max="17" width="15.7109375" customWidth="1"/>
  </cols>
  <sheetData>
    <row r="1" spans="2:14" x14ac:dyDescent="0.25">
      <c r="B1" s="2" t="s">
        <v>12</v>
      </c>
    </row>
    <row r="3" spans="2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2:14" s="5" customFormat="1" x14ac:dyDescent="0.25">
      <c r="C4" s="5" t="s">
        <v>9</v>
      </c>
      <c r="D4" s="5" t="s">
        <v>10</v>
      </c>
    </row>
    <row r="5" spans="2:14" ht="15.75" thickBot="1" x14ac:dyDescent="0.3">
      <c r="B5" s="2" t="s">
        <v>3</v>
      </c>
    </row>
    <row r="6" spans="2:14" ht="15.75" thickBot="1" x14ac:dyDescent="0.3">
      <c r="B6" s="16">
        <v>44895</v>
      </c>
      <c r="C6" s="6">
        <v>13559023</v>
      </c>
      <c r="D6" s="7">
        <v>2486613.2000000002</v>
      </c>
      <c r="E6" s="12">
        <v>34126844.700000003</v>
      </c>
      <c r="F6" s="12"/>
      <c r="G6" s="12">
        <f>$E6</f>
        <v>34126844.700000003</v>
      </c>
      <c r="H6" s="12">
        <f t="shared" ref="H6:I8" si="0">$E6</f>
        <v>34126844.700000003</v>
      </c>
      <c r="I6" s="12">
        <f t="shared" si="0"/>
        <v>34126844.700000003</v>
      </c>
      <c r="K6" t="s">
        <v>13</v>
      </c>
    </row>
    <row r="7" spans="2:14" ht="15.75" thickBot="1" x14ac:dyDescent="0.3">
      <c r="B7" s="16">
        <v>44530</v>
      </c>
      <c r="C7" s="6">
        <v>12990959</v>
      </c>
      <c r="D7" s="7">
        <v>2816278</v>
      </c>
      <c r="E7" s="12">
        <v>26593767.010000002</v>
      </c>
      <c r="F7" s="12"/>
      <c r="G7" s="12">
        <f>$E7</f>
        <v>26593767.010000002</v>
      </c>
      <c r="H7" s="12">
        <f t="shared" si="0"/>
        <v>26593767.010000002</v>
      </c>
      <c r="I7" s="12">
        <f t="shared" si="0"/>
        <v>26593767.010000002</v>
      </c>
      <c r="K7" t="s">
        <v>13</v>
      </c>
    </row>
    <row r="8" spans="2:14" ht="15.75" thickBot="1" x14ac:dyDescent="0.3">
      <c r="B8" s="16">
        <v>43799</v>
      </c>
      <c r="C8" s="6">
        <v>16085651.4977</v>
      </c>
      <c r="D8" s="7">
        <v>3189692.6302159997</v>
      </c>
      <c r="E8" s="12">
        <v>28116108.685648836</v>
      </c>
      <c r="F8" s="12"/>
      <c r="G8" s="12">
        <f>$E8</f>
        <v>28116108.685648836</v>
      </c>
      <c r="H8" s="12">
        <f t="shared" si="0"/>
        <v>28116108.685648836</v>
      </c>
      <c r="I8" s="12">
        <f t="shared" si="0"/>
        <v>28116108.685648836</v>
      </c>
      <c r="K8" t="s">
        <v>14</v>
      </c>
      <c r="L8" t="s">
        <v>14</v>
      </c>
      <c r="M8" t="s">
        <v>15</v>
      </c>
    </row>
    <row r="11" spans="2:14" ht="15.75" thickBot="1" x14ac:dyDescent="0.3">
      <c r="B11" s="2" t="s">
        <v>2</v>
      </c>
    </row>
    <row r="12" spans="2:14" ht="15.75" thickBot="1" x14ac:dyDescent="0.3">
      <c r="B12" s="16">
        <f>B6</f>
        <v>44895</v>
      </c>
      <c r="C12" s="6">
        <f>C17-C6</f>
        <v>18208077</v>
      </c>
      <c r="D12" s="7">
        <f t="shared" ref="D12:I12" si="1">D17-D6</f>
        <v>2339446.8999999994</v>
      </c>
      <c r="E12" s="12">
        <f t="shared" si="1"/>
        <v>14675337.509999998</v>
      </c>
      <c r="F12" s="12"/>
      <c r="G12" s="12">
        <f t="shared" si="1"/>
        <v>14675337.509999998</v>
      </c>
      <c r="H12" s="12">
        <f t="shared" si="1"/>
        <v>14675337.509999998</v>
      </c>
      <c r="I12" s="12">
        <f t="shared" si="1"/>
        <v>14675337.509999998</v>
      </c>
    </row>
    <row r="13" spans="2:14" ht="15.75" thickBot="1" x14ac:dyDescent="0.3">
      <c r="B13" s="16">
        <f>B7</f>
        <v>44530</v>
      </c>
      <c r="C13" s="6">
        <f t="shared" ref="C13:E14" si="2">C18-C7</f>
        <v>19276529</v>
      </c>
      <c r="D13" s="7">
        <f t="shared" si="2"/>
        <v>2503924.5999999996</v>
      </c>
      <c r="E13" s="12">
        <f t="shared" si="2"/>
        <v>14754799.809999999</v>
      </c>
      <c r="F13" s="12"/>
      <c r="G13" s="12">
        <f>$E13</f>
        <v>14754799.809999999</v>
      </c>
      <c r="H13" s="12">
        <f t="shared" ref="H13:I14" si="3">$E13</f>
        <v>14754799.809999999</v>
      </c>
      <c r="I13" s="12">
        <f t="shared" si="3"/>
        <v>14754799.809999999</v>
      </c>
    </row>
    <row r="14" spans="2:14" ht="15.75" thickBot="1" x14ac:dyDescent="0.3">
      <c r="B14" s="16">
        <f>B8</f>
        <v>43799</v>
      </c>
      <c r="C14" s="6">
        <f t="shared" si="2"/>
        <v>21151395.589999996</v>
      </c>
      <c r="D14" s="7">
        <f t="shared" si="2"/>
        <v>2774388.040755</v>
      </c>
      <c r="E14" s="12">
        <f t="shared" si="2"/>
        <v>12618550.314351156</v>
      </c>
      <c r="F14" s="12"/>
      <c r="G14" s="12">
        <f>$E14</f>
        <v>12618550.314351156</v>
      </c>
      <c r="H14" s="12">
        <f t="shared" si="3"/>
        <v>12618550.314351156</v>
      </c>
      <c r="I14" s="12">
        <f t="shared" si="3"/>
        <v>12618550.314351156</v>
      </c>
    </row>
    <row r="15" spans="2:14" x14ac:dyDescent="0.25">
      <c r="B15" s="9"/>
    </row>
    <row r="16" spans="2:14" ht="15.75" thickBot="1" x14ac:dyDescent="0.3">
      <c r="B16" s="10" t="s">
        <v>1</v>
      </c>
    </row>
    <row r="17" spans="2:14" ht="15.75" thickBot="1" x14ac:dyDescent="0.3">
      <c r="B17" s="16">
        <f>B6</f>
        <v>44895</v>
      </c>
      <c r="C17" s="6">
        <v>31767100</v>
      </c>
      <c r="D17" s="7">
        <v>4826060.0999999996</v>
      </c>
      <c r="E17" s="12">
        <v>48802182.210000001</v>
      </c>
      <c r="F17" s="12">
        <v>22271401.190000001</v>
      </c>
      <c r="G17" s="12">
        <f>$E17</f>
        <v>48802182.210000001</v>
      </c>
      <c r="H17" s="12">
        <f t="shared" ref="H17:I19" si="4">$E17</f>
        <v>48802182.210000001</v>
      </c>
      <c r="I17" s="12">
        <f t="shared" si="4"/>
        <v>48802182.210000001</v>
      </c>
      <c r="N17" t="s">
        <v>17</v>
      </c>
    </row>
    <row r="18" spans="2:14" ht="15.75" thickBot="1" x14ac:dyDescent="0.3">
      <c r="B18" s="16">
        <f>B7</f>
        <v>44530</v>
      </c>
      <c r="C18" s="6">
        <v>32267488</v>
      </c>
      <c r="D18" s="7">
        <v>5320202.5999999996</v>
      </c>
      <c r="E18" s="12">
        <v>41348566.82</v>
      </c>
      <c r="F18" s="12">
        <v>16508404.32</v>
      </c>
      <c r="G18" s="12">
        <f>$E18</f>
        <v>41348566.82</v>
      </c>
      <c r="H18" s="12">
        <f t="shared" si="4"/>
        <v>41348566.82</v>
      </c>
      <c r="I18" s="12">
        <f t="shared" si="4"/>
        <v>41348566.82</v>
      </c>
      <c r="K18" t="s">
        <v>1</v>
      </c>
      <c r="N18" t="s">
        <v>17</v>
      </c>
    </row>
    <row r="19" spans="2:14" ht="15.75" thickBot="1" x14ac:dyDescent="0.3">
      <c r="B19" s="16">
        <f>B8</f>
        <v>43799</v>
      </c>
      <c r="C19" s="6">
        <v>37237047.087699994</v>
      </c>
      <c r="D19" s="7">
        <v>5964080.6709709996</v>
      </c>
      <c r="E19" s="8">
        <v>40734658.999999993</v>
      </c>
      <c r="F19" s="12">
        <v>19294338.280000001</v>
      </c>
      <c r="G19" s="8">
        <f>$E19</f>
        <v>40734658.999999993</v>
      </c>
      <c r="H19" s="8">
        <f t="shared" si="4"/>
        <v>40734658.999999993</v>
      </c>
      <c r="I19" s="8">
        <f t="shared" si="4"/>
        <v>40734658.999999993</v>
      </c>
      <c r="M19" t="s">
        <v>18</v>
      </c>
      <c r="N19" s="11"/>
    </row>
    <row r="21" spans="2:14" x14ac:dyDescent="0.25">
      <c r="K21" t="s">
        <v>13</v>
      </c>
    </row>
    <row r="22" spans="2:14" ht="17.25" x14ac:dyDescent="0.25">
      <c r="B22" s="1" t="s">
        <v>0</v>
      </c>
      <c r="K22" t="s">
        <v>13</v>
      </c>
    </row>
    <row r="23" spans="2:14" x14ac:dyDescent="0.25">
      <c r="K23" t="s">
        <v>14</v>
      </c>
      <c r="L23" t="s">
        <v>14</v>
      </c>
      <c r="M23" t="s">
        <v>15</v>
      </c>
    </row>
    <row r="32" spans="2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49F1-0D16-4ADE-9E42-538077703E92}">
  <dimension ref="B1:N34"/>
  <sheetViews>
    <sheetView workbookViewId="0"/>
  </sheetViews>
  <sheetFormatPr defaultRowHeight="15" x14ac:dyDescent="0.25"/>
  <cols>
    <col min="2" max="2" width="20" customWidth="1"/>
    <col min="3" max="17" width="15.7109375" customWidth="1"/>
  </cols>
  <sheetData>
    <row r="1" spans="2:14" x14ac:dyDescent="0.25">
      <c r="B1" s="2" t="s">
        <v>12</v>
      </c>
    </row>
    <row r="3" spans="2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2:14" s="5" customFormat="1" x14ac:dyDescent="0.25">
      <c r="C4" s="5" t="s">
        <v>9</v>
      </c>
      <c r="D4" s="5" t="s">
        <v>10</v>
      </c>
    </row>
    <row r="5" spans="2:14" ht="15.75" thickBot="1" x14ac:dyDescent="0.3">
      <c r="B5" s="2" t="s">
        <v>3</v>
      </c>
    </row>
    <row r="6" spans="2:14" ht="15.75" thickBot="1" x14ac:dyDescent="0.3">
      <c r="B6" s="16">
        <v>44865</v>
      </c>
      <c r="C6" s="6">
        <v>8370229</v>
      </c>
      <c r="D6" s="7">
        <v>1332049.2</v>
      </c>
      <c r="E6" s="12">
        <v>19237932.059999999</v>
      </c>
      <c r="F6" s="12"/>
      <c r="G6" s="12">
        <f>$E6</f>
        <v>19237932.059999999</v>
      </c>
      <c r="H6" s="12">
        <f t="shared" ref="H6:I8" si="0">$E6</f>
        <v>19237932.059999999</v>
      </c>
      <c r="I6" s="12">
        <f t="shared" si="0"/>
        <v>19237932.059999999</v>
      </c>
      <c r="K6" t="s">
        <v>13</v>
      </c>
    </row>
    <row r="7" spans="2:14" ht="15.75" thickBot="1" x14ac:dyDescent="0.3">
      <c r="B7" s="16">
        <v>44500</v>
      </c>
      <c r="C7" s="6">
        <v>5537148</v>
      </c>
      <c r="D7" s="7">
        <v>813778</v>
      </c>
      <c r="E7" s="12">
        <v>9788736.8599999994</v>
      </c>
      <c r="F7" s="12"/>
      <c r="G7" s="12">
        <f>$E7</f>
        <v>9788736.8599999994</v>
      </c>
      <c r="H7" s="12">
        <f t="shared" si="0"/>
        <v>9788736.8599999994</v>
      </c>
      <c r="I7" s="12">
        <f t="shared" si="0"/>
        <v>9788736.8599999994</v>
      </c>
      <c r="K7" t="s">
        <v>13</v>
      </c>
    </row>
    <row r="8" spans="2:14" ht="15.75" thickBot="1" x14ac:dyDescent="0.3">
      <c r="B8" s="16">
        <v>43769</v>
      </c>
      <c r="C8" s="6">
        <v>5853150.9883000003</v>
      </c>
      <c r="D8" s="7">
        <v>924854.99694820016</v>
      </c>
      <c r="E8" s="12">
        <v>9710514.7452361397</v>
      </c>
      <c r="F8" s="12"/>
      <c r="G8" s="12">
        <f>$E8</f>
        <v>9710514.7452361397</v>
      </c>
      <c r="H8" s="12">
        <f t="shared" si="0"/>
        <v>9710514.7452361397</v>
      </c>
      <c r="I8" s="12">
        <f t="shared" si="0"/>
        <v>9710514.7452361397</v>
      </c>
      <c r="K8" t="s">
        <v>14</v>
      </c>
      <c r="L8" t="s">
        <v>14</v>
      </c>
      <c r="M8" t="s">
        <v>15</v>
      </c>
    </row>
    <row r="11" spans="2:14" ht="15.75" thickBot="1" x14ac:dyDescent="0.3">
      <c r="B11" s="2" t="s">
        <v>2</v>
      </c>
    </row>
    <row r="12" spans="2:14" ht="15.75" thickBot="1" x14ac:dyDescent="0.3">
      <c r="B12" s="16">
        <f>B6</f>
        <v>44865</v>
      </c>
      <c r="C12" s="6">
        <f>C17-C6</f>
        <v>15169404</v>
      </c>
      <c r="D12" s="7">
        <f t="shared" ref="D12:I12" si="1">D17-D6</f>
        <v>1734316.5000000002</v>
      </c>
      <c r="E12" s="12">
        <f t="shared" si="1"/>
        <v>12673812.830000002</v>
      </c>
      <c r="F12" s="12"/>
      <c r="G12" s="12">
        <f t="shared" si="1"/>
        <v>12673812.830000002</v>
      </c>
      <c r="H12" s="12">
        <f t="shared" si="1"/>
        <v>12673812.830000002</v>
      </c>
      <c r="I12" s="12">
        <f t="shared" si="1"/>
        <v>12673812.830000002</v>
      </c>
    </row>
    <row r="13" spans="2:14" ht="15.75" thickBot="1" x14ac:dyDescent="0.3">
      <c r="B13" s="16">
        <f>B7</f>
        <v>44500</v>
      </c>
      <c r="C13" s="6">
        <f t="shared" ref="C13:E14" si="2">C18-C7</f>
        <v>15755012</v>
      </c>
      <c r="D13" s="7">
        <f t="shared" si="2"/>
        <v>1637298.7999999998</v>
      </c>
      <c r="E13" s="12">
        <f t="shared" si="2"/>
        <v>7910159.6900000013</v>
      </c>
      <c r="F13" s="12"/>
      <c r="G13" s="12">
        <f>$E13</f>
        <v>7910159.6900000013</v>
      </c>
      <c r="H13" s="12">
        <f t="shared" ref="H13:I14" si="3">$E13</f>
        <v>7910159.6900000013</v>
      </c>
      <c r="I13" s="12">
        <f t="shared" si="3"/>
        <v>7910159.6900000013</v>
      </c>
    </row>
    <row r="14" spans="2:14" ht="15.75" thickBot="1" x14ac:dyDescent="0.3">
      <c r="B14" s="16">
        <f>B8</f>
        <v>43769</v>
      </c>
      <c r="C14" s="6">
        <f t="shared" si="2"/>
        <v>14008399.190700002</v>
      </c>
      <c r="D14" s="7">
        <f t="shared" si="2"/>
        <v>1622496.5059028999</v>
      </c>
      <c r="E14" s="12">
        <f t="shared" si="2"/>
        <v>6435182.1247638594</v>
      </c>
      <c r="F14" s="12"/>
      <c r="G14" s="12">
        <f>$E14</f>
        <v>6435182.1247638594</v>
      </c>
      <c r="H14" s="12">
        <f t="shared" si="3"/>
        <v>6435182.1247638594</v>
      </c>
      <c r="I14" s="12">
        <f t="shared" si="3"/>
        <v>6435182.1247638594</v>
      </c>
    </row>
    <row r="15" spans="2:14" x14ac:dyDescent="0.25">
      <c r="B15" s="9"/>
    </row>
    <row r="16" spans="2:14" ht="15.75" thickBot="1" x14ac:dyDescent="0.3">
      <c r="B16" s="10" t="s">
        <v>1</v>
      </c>
    </row>
    <row r="17" spans="2:14" ht="15.75" thickBot="1" x14ac:dyDescent="0.3">
      <c r="B17" s="16">
        <f>B6</f>
        <v>44865</v>
      </c>
      <c r="C17" s="6">
        <v>23539633</v>
      </c>
      <c r="D17" s="7">
        <v>3066365.7</v>
      </c>
      <c r="E17" s="12">
        <v>31911744.890000001</v>
      </c>
      <c r="F17" s="12">
        <v>14189577.859999999</v>
      </c>
      <c r="G17" s="12">
        <f>$E17</f>
        <v>31911744.890000001</v>
      </c>
      <c r="H17" s="12">
        <f t="shared" ref="H17:I19" si="4">$E17</f>
        <v>31911744.890000001</v>
      </c>
      <c r="I17" s="12">
        <f t="shared" si="4"/>
        <v>31911744.890000001</v>
      </c>
      <c r="N17" t="s">
        <v>17</v>
      </c>
    </row>
    <row r="18" spans="2:14" ht="15.75" thickBot="1" x14ac:dyDescent="0.3">
      <c r="B18" s="16">
        <f>B7</f>
        <v>44500</v>
      </c>
      <c r="C18" s="6">
        <v>21292160</v>
      </c>
      <c r="D18" s="7">
        <v>2451076.7999999998</v>
      </c>
      <c r="E18" s="12">
        <v>17698896.550000001</v>
      </c>
      <c r="F18" s="12">
        <v>5195603.63</v>
      </c>
      <c r="G18" s="12">
        <f>$E18</f>
        <v>17698896.550000001</v>
      </c>
      <c r="H18" s="12">
        <f t="shared" si="4"/>
        <v>17698896.550000001</v>
      </c>
      <c r="I18" s="12">
        <f t="shared" si="4"/>
        <v>17698896.550000001</v>
      </c>
      <c r="K18" t="s">
        <v>1</v>
      </c>
      <c r="N18" t="s">
        <v>17</v>
      </c>
    </row>
    <row r="19" spans="2:14" ht="15.75" thickBot="1" x14ac:dyDescent="0.3">
      <c r="B19" s="16">
        <f>B8</f>
        <v>43769</v>
      </c>
      <c r="C19" s="6">
        <v>19861550.179000001</v>
      </c>
      <c r="D19" s="7">
        <v>2547351.5028511002</v>
      </c>
      <c r="E19" s="8">
        <v>16145696.869999999</v>
      </c>
      <c r="F19" s="12">
        <v>5900726.4100000001</v>
      </c>
      <c r="G19" s="8">
        <f>$E19</f>
        <v>16145696.869999999</v>
      </c>
      <c r="H19" s="8">
        <f t="shared" si="4"/>
        <v>16145696.869999999</v>
      </c>
      <c r="I19" s="8">
        <f t="shared" si="4"/>
        <v>16145696.869999999</v>
      </c>
      <c r="M19" t="s">
        <v>18</v>
      </c>
      <c r="N19" s="11"/>
    </row>
    <row r="21" spans="2:14" x14ac:dyDescent="0.25">
      <c r="K21" t="s">
        <v>13</v>
      </c>
    </row>
    <row r="22" spans="2:14" ht="17.25" x14ac:dyDescent="0.25">
      <c r="B22" s="1" t="s">
        <v>0</v>
      </c>
      <c r="K22" t="s">
        <v>13</v>
      </c>
    </row>
    <row r="23" spans="2:14" x14ac:dyDescent="0.25">
      <c r="K23" t="s">
        <v>14</v>
      </c>
      <c r="L23" t="s">
        <v>14</v>
      </c>
      <c r="M23" t="s">
        <v>15</v>
      </c>
    </row>
    <row r="32" spans="2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B168-0406-4B81-B0E5-289A847F2E93}">
  <dimension ref="B1:N34"/>
  <sheetViews>
    <sheetView workbookViewId="0">
      <selection activeCell="N19" sqref="N19"/>
    </sheetView>
  </sheetViews>
  <sheetFormatPr defaultRowHeight="15" x14ac:dyDescent="0.25"/>
  <cols>
    <col min="2" max="2" width="20" customWidth="1"/>
    <col min="3" max="17" width="15.7109375" customWidth="1"/>
  </cols>
  <sheetData>
    <row r="1" spans="2:14" x14ac:dyDescent="0.25">
      <c r="B1" s="2" t="s">
        <v>12</v>
      </c>
    </row>
    <row r="3" spans="2:14" ht="32.25" x14ac:dyDescent="0.25">
      <c r="C3" s="5" t="s">
        <v>8</v>
      </c>
      <c r="D3" s="5" t="s">
        <v>7</v>
      </c>
      <c r="E3" s="5" t="s">
        <v>6</v>
      </c>
      <c r="F3" s="5" t="s">
        <v>5</v>
      </c>
      <c r="G3" s="4" t="s">
        <v>4</v>
      </c>
      <c r="H3" s="3" t="s">
        <v>20</v>
      </c>
      <c r="I3" s="3" t="s">
        <v>21</v>
      </c>
      <c r="K3" s="5" t="s">
        <v>8</v>
      </c>
      <c r="L3" s="5" t="s">
        <v>7</v>
      </c>
      <c r="M3" t="s">
        <v>11</v>
      </c>
      <c r="N3" s="5" t="s">
        <v>5</v>
      </c>
    </row>
    <row r="4" spans="2:14" s="5" customFormat="1" x14ac:dyDescent="0.25">
      <c r="C4" s="5" t="s">
        <v>9</v>
      </c>
      <c r="D4" s="5" t="s">
        <v>10</v>
      </c>
    </row>
    <row r="5" spans="2:14" ht="15.75" thickBot="1" x14ac:dyDescent="0.3">
      <c r="B5" s="2" t="s">
        <v>3</v>
      </c>
    </row>
    <row r="6" spans="2:14" ht="15.75" thickBot="1" x14ac:dyDescent="0.3">
      <c r="B6" s="16">
        <v>44834</v>
      </c>
      <c r="C6" s="6">
        <v>4619423</v>
      </c>
      <c r="D6" s="7">
        <v>436750.5</v>
      </c>
      <c r="E6" s="12">
        <v>7169070.2300000004</v>
      </c>
      <c r="F6" s="12"/>
      <c r="G6" s="12">
        <f>$E6</f>
        <v>7169070.2300000004</v>
      </c>
      <c r="H6" s="12">
        <f t="shared" ref="H6:I8" si="0">$E6</f>
        <v>7169070.2300000004</v>
      </c>
      <c r="I6" s="12">
        <f t="shared" si="0"/>
        <v>7169070.2300000004</v>
      </c>
      <c r="K6" t="s">
        <v>13</v>
      </c>
    </row>
    <row r="7" spans="2:14" ht="15.75" thickBot="1" x14ac:dyDescent="0.3">
      <c r="B7" s="16">
        <v>44469</v>
      </c>
      <c r="C7" s="6">
        <v>4961737</v>
      </c>
      <c r="D7" s="7">
        <v>485119.7</v>
      </c>
      <c r="E7" s="12">
        <v>6486710.7699999996</v>
      </c>
      <c r="F7" s="12"/>
      <c r="G7" s="12">
        <f>$E7</f>
        <v>6486710.7699999996</v>
      </c>
      <c r="H7" s="12">
        <f t="shared" si="0"/>
        <v>6486710.7699999996</v>
      </c>
      <c r="I7" s="12">
        <f t="shared" si="0"/>
        <v>6486710.7699999996</v>
      </c>
      <c r="K7" t="s">
        <v>13</v>
      </c>
    </row>
    <row r="8" spans="2:14" ht="15.75" thickBot="1" x14ac:dyDescent="0.3">
      <c r="B8" s="16">
        <v>43709</v>
      </c>
      <c r="C8" s="6">
        <v>4550868.0834000008</v>
      </c>
      <c r="D8" s="7">
        <v>499712.85749200004</v>
      </c>
      <c r="E8" s="12">
        <v>5967086.0369457165</v>
      </c>
      <c r="F8" s="12"/>
      <c r="G8" s="12">
        <f>$E8</f>
        <v>5967086.0369457165</v>
      </c>
      <c r="H8" s="12">
        <f t="shared" si="0"/>
        <v>5967086.0369457165</v>
      </c>
      <c r="I8" s="12">
        <f t="shared" si="0"/>
        <v>5967086.0369457165</v>
      </c>
      <c r="K8" t="s">
        <v>14</v>
      </c>
      <c r="L8" t="s">
        <v>14</v>
      </c>
      <c r="M8" t="s">
        <v>15</v>
      </c>
    </row>
    <row r="11" spans="2:14" ht="15.75" thickBot="1" x14ac:dyDescent="0.3">
      <c r="B11" s="2" t="s">
        <v>2</v>
      </c>
    </row>
    <row r="12" spans="2:14" ht="15.75" thickBot="1" x14ac:dyDescent="0.3">
      <c r="B12" s="16">
        <f>B6</f>
        <v>44834</v>
      </c>
      <c r="C12" s="6">
        <f>C17-C6</f>
        <v>12899182</v>
      </c>
      <c r="D12" s="7">
        <f t="shared" ref="D12:I12" si="1">D17-D6</f>
        <v>1270616.3999999999</v>
      </c>
      <c r="E12" s="12">
        <f t="shared" si="1"/>
        <v>7689107.8599999994</v>
      </c>
      <c r="F12" s="12"/>
      <c r="G12" s="12">
        <f t="shared" si="1"/>
        <v>7689107.8599999994</v>
      </c>
      <c r="H12" s="12">
        <f t="shared" si="1"/>
        <v>7689107.8599999994</v>
      </c>
      <c r="I12" s="12">
        <f t="shared" si="1"/>
        <v>7689107.8599999994</v>
      </c>
    </row>
    <row r="13" spans="2:14" ht="15.75" thickBot="1" x14ac:dyDescent="0.3">
      <c r="B13" s="16">
        <f>B7</f>
        <v>44469</v>
      </c>
      <c r="C13" s="6">
        <f t="shared" ref="C13:E14" si="2">C18-C7</f>
        <v>13797829</v>
      </c>
      <c r="D13" s="7">
        <f t="shared" si="2"/>
        <v>1361541.1</v>
      </c>
      <c r="E13" s="12">
        <f t="shared" si="2"/>
        <v>6113127.5600000005</v>
      </c>
      <c r="F13" s="12"/>
      <c r="G13" s="12">
        <f>$E13</f>
        <v>6113127.5600000005</v>
      </c>
      <c r="H13" s="12">
        <f t="shared" ref="H13:I14" si="3">$E13</f>
        <v>6113127.5600000005</v>
      </c>
      <c r="I13" s="12">
        <f t="shared" si="3"/>
        <v>6113127.5600000005</v>
      </c>
    </row>
    <row r="14" spans="2:14" ht="15.75" thickBot="1" x14ac:dyDescent="0.3">
      <c r="B14" s="16">
        <f>B8</f>
        <v>43709</v>
      </c>
      <c r="C14" s="6">
        <f t="shared" si="2"/>
        <v>12401836.242199998</v>
      </c>
      <c r="D14" s="7">
        <f t="shared" si="2"/>
        <v>1255329.0003411998</v>
      </c>
      <c r="E14" s="12">
        <f t="shared" si="2"/>
        <v>4365781.8030542834</v>
      </c>
      <c r="F14" s="12"/>
      <c r="G14" s="12">
        <f>$E14</f>
        <v>4365781.8030542834</v>
      </c>
      <c r="H14" s="12">
        <f t="shared" si="3"/>
        <v>4365781.8030542834</v>
      </c>
      <c r="I14" s="12">
        <f t="shared" si="3"/>
        <v>4365781.8030542834</v>
      </c>
    </row>
    <row r="15" spans="2:14" x14ac:dyDescent="0.25">
      <c r="B15" s="9"/>
    </row>
    <row r="16" spans="2:14" ht="15.75" thickBot="1" x14ac:dyDescent="0.3">
      <c r="B16" s="10" t="s">
        <v>1</v>
      </c>
    </row>
    <row r="17" spans="2:14" ht="15.75" thickBot="1" x14ac:dyDescent="0.3">
      <c r="B17" s="16">
        <f>B6</f>
        <v>44834</v>
      </c>
      <c r="C17" s="6">
        <v>17518605</v>
      </c>
      <c r="D17" s="7">
        <v>1707366.9</v>
      </c>
      <c r="E17" s="12">
        <v>14858178.09</v>
      </c>
      <c r="F17" s="12">
        <v>3953599.84</v>
      </c>
      <c r="G17" s="12">
        <f>$E17</f>
        <v>14858178.09</v>
      </c>
      <c r="H17" s="12">
        <f t="shared" ref="H17:I19" si="4">$E17</f>
        <v>14858178.09</v>
      </c>
      <c r="I17" s="12">
        <f t="shared" si="4"/>
        <v>14858178.09</v>
      </c>
      <c r="N17" t="s">
        <v>17</v>
      </c>
    </row>
    <row r="18" spans="2:14" ht="15.75" thickBot="1" x14ac:dyDescent="0.3">
      <c r="B18" s="16">
        <f>B7</f>
        <v>44469</v>
      </c>
      <c r="C18" s="6">
        <v>18759566</v>
      </c>
      <c r="D18" s="7">
        <v>1846660.8</v>
      </c>
      <c r="E18" s="12">
        <v>12599838.33</v>
      </c>
      <c r="F18" s="12">
        <v>2951321.54</v>
      </c>
      <c r="G18" s="12">
        <f>$E18</f>
        <v>12599838.33</v>
      </c>
      <c r="H18" s="12">
        <f t="shared" si="4"/>
        <v>12599838.33</v>
      </c>
      <c r="I18" s="12">
        <f t="shared" si="4"/>
        <v>12599838.33</v>
      </c>
      <c r="K18" t="s">
        <v>1</v>
      </c>
      <c r="N18" t="s">
        <v>17</v>
      </c>
    </row>
    <row r="19" spans="2:14" ht="15.75" thickBot="1" x14ac:dyDescent="0.3">
      <c r="B19" s="16">
        <f>B8</f>
        <v>43709</v>
      </c>
      <c r="C19" s="6">
        <v>16952704.325599998</v>
      </c>
      <c r="D19" s="7">
        <v>1755041.8578331999</v>
      </c>
      <c r="E19" s="8">
        <v>10332867.84</v>
      </c>
      <c r="F19" s="12">
        <v>2896963.7</v>
      </c>
      <c r="G19" s="8">
        <f>$E19</f>
        <v>10332867.84</v>
      </c>
      <c r="H19" s="8">
        <f t="shared" si="4"/>
        <v>10332867.84</v>
      </c>
      <c r="I19" s="8">
        <f t="shared" si="4"/>
        <v>10332867.84</v>
      </c>
      <c r="M19" t="s">
        <v>18</v>
      </c>
      <c r="N19" s="11"/>
    </row>
    <row r="21" spans="2:14" x14ac:dyDescent="0.25">
      <c r="K21" t="s">
        <v>13</v>
      </c>
    </row>
    <row r="22" spans="2:14" ht="17.25" x14ac:dyDescent="0.25">
      <c r="B22" s="1" t="s">
        <v>0</v>
      </c>
      <c r="K22" t="s">
        <v>13</v>
      </c>
    </row>
    <row r="23" spans="2:14" x14ac:dyDescent="0.25">
      <c r="K23" t="s">
        <v>14</v>
      </c>
      <c r="L23" t="s">
        <v>14</v>
      </c>
      <c r="M23" t="s">
        <v>15</v>
      </c>
    </row>
    <row r="32" spans="2:14" x14ac:dyDescent="0.25">
      <c r="N32" t="s">
        <v>16</v>
      </c>
    </row>
    <row r="33" spans="11:14" x14ac:dyDescent="0.25">
      <c r="K33" t="s">
        <v>1</v>
      </c>
      <c r="N33" t="s">
        <v>17</v>
      </c>
    </row>
    <row r="34" spans="11:14" x14ac:dyDescent="0.25">
      <c r="M34" t="s">
        <v>18</v>
      </c>
      <c r="N34" t="s">
        <v>19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BE3C-5ABA-4C99-834A-1B559393D260}">
  <dimension ref="A2:S25"/>
  <sheetViews>
    <sheetView workbookViewId="0">
      <selection activeCell="N6" sqref="N6"/>
    </sheetView>
  </sheetViews>
  <sheetFormatPr defaultRowHeight="15" x14ac:dyDescent="0.25"/>
  <cols>
    <col min="1" max="1" width="10.7109375" bestFit="1" customWidth="1"/>
    <col min="3" max="3" width="10.85546875" customWidth="1"/>
    <col min="4" max="4" width="10.5703125" customWidth="1"/>
    <col min="5" max="7" width="12.28515625" customWidth="1"/>
    <col min="8" max="13" width="10.5703125" customWidth="1"/>
    <col min="14" max="15" width="10.85546875" customWidth="1"/>
    <col min="16" max="16" width="1.85546875" customWidth="1"/>
    <col min="17" max="17" width="11.5703125" bestFit="1" customWidth="1"/>
    <col min="18" max="18" width="17.42578125" bestFit="1" customWidth="1"/>
  </cols>
  <sheetData>
    <row r="2" spans="1:19" x14ac:dyDescent="0.25">
      <c r="H2" s="21" t="s">
        <v>39</v>
      </c>
    </row>
    <row r="3" spans="1:19" x14ac:dyDescent="0.25">
      <c r="H3" s="21" t="s">
        <v>9</v>
      </c>
      <c r="R3" s="5" t="s">
        <v>23</v>
      </c>
    </row>
    <row r="4" spans="1:19" x14ac:dyDescent="0.25">
      <c r="R4" s="5" t="s">
        <v>22</v>
      </c>
    </row>
    <row r="5" spans="1:19" x14ac:dyDescent="0.25">
      <c r="D5" s="18" t="s">
        <v>25</v>
      </c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40</v>
      </c>
      <c r="O5" s="18" t="s">
        <v>41</v>
      </c>
      <c r="Q5" s="18" t="s">
        <v>1</v>
      </c>
      <c r="R5" s="17" t="s">
        <v>24</v>
      </c>
    </row>
    <row r="6" spans="1:19" x14ac:dyDescent="0.25">
      <c r="A6" t="s">
        <v>3</v>
      </c>
      <c r="B6" t="s">
        <v>8</v>
      </c>
      <c r="C6" s="5" t="s">
        <v>36</v>
      </c>
      <c r="D6" s="11">
        <f>'Sep 2022'!$C6</f>
        <v>4619423</v>
      </c>
      <c r="E6" s="11">
        <f>'Oct 2022'!$C6</f>
        <v>8370229</v>
      </c>
      <c r="F6" s="11">
        <f>'Nov 2022'!$C6</f>
        <v>13559023</v>
      </c>
      <c r="G6" s="11">
        <f>'Dec 2022'!$C6</f>
        <v>31397339</v>
      </c>
      <c r="H6" s="11">
        <f>'Jan 2023'!$C6</f>
        <v>42654066</v>
      </c>
      <c r="I6" s="11">
        <f>'Feb 2023'!$C6</f>
        <v>0</v>
      </c>
      <c r="J6" s="11">
        <f>'Mar 2023'!$C6</f>
        <v>0</v>
      </c>
      <c r="K6" s="11" t="e">
        <f>#REF!</f>
        <v>#REF!</v>
      </c>
      <c r="L6" s="11" t="e">
        <f>#REF!</f>
        <v>#REF!</v>
      </c>
      <c r="M6" s="11" t="e">
        <f>#REF!</f>
        <v>#REF!</v>
      </c>
      <c r="N6" s="22">
        <v>0</v>
      </c>
      <c r="O6" s="22">
        <v>0</v>
      </c>
      <c r="Q6" s="11" t="e">
        <f>SUM(D6:P6)</f>
        <v>#REF!</v>
      </c>
      <c r="R6" s="11" t="e">
        <f>Q6-Q15</f>
        <v>#REF!</v>
      </c>
    </row>
    <row r="7" spans="1:19" x14ac:dyDescent="0.25">
      <c r="B7" t="s">
        <v>8</v>
      </c>
      <c r="C7" s="5" t="s">
        <v>35</v>
      </c>
      <c r="D7" s="11">
        <f>'Sep 2022'!$C7</f>
        <v>4961737</v>
      </c>
      <c r="E7" s="11">
        <f>'Oct 2022'!$C7</f>
        <v>5537148</v>
      </c>
      <c r="F7" s="11">
        <f>'Nov 2022'!$C7</f>
        <v>12990959</v>
      </c>
      <c r="G7" s="11">
        <f>'Dec 2022'!$C7</f>
        <v>30261225</v>
      </c>
      <c r="H7" s="11">
        <f>'Jan 2023'!$C7</f>
        <v>40084310</v>
      </c>
      <c r="I7" s="11">
        <f>'Feb 2023'!$C7</f>
        <v>46093726</v>
      </c>
      <c r="J7" s="11">
        <f>'Mar 2023'!$C7</f>
        <v>37465364</v>
      </c>
      <c r="K7" s="11" t="e">
        <f>#REF!</f>
        <v>#REF!</v>
      </c>
      <c r="L7" s="11" t="e">
        <f>#REF!</f>
        <v>#REF!</v>
      </c>
      <c r="M7" s="11" t="e">
        <f>#REF!</f>
        <v>#REF!</v>
      </c>
      <c r="N7" s="22">
        <v>5119668</v>
      </c>
      <c r="O7" s="22">
        <v>4679663</v>
      </c>
      <c r="Q7" s="11" t="e">
        <f>SUM(D7:P7)</f>
        <v>#REF!</v>
      </c>
      <c r="R7" s="11" t="e">
        <f t="shared" ref="R7" si="0">Q7-Q16</f>
        <v>#REF!</v>
      </c>
    </row>
    <row r="8" spans="1:19" x14ac:dyDescent="0.25">
      <c r="B8" t="s">
        <v>8</v>
      </c>
      <c r="C8" s="5">
        <v>2019</v>
      </c>
      <c r="D8" s="11">
        <f>'Sep 2022'!$C8</f>
        <v>4550868.0834000008</v>
      </c>
      <c r="E8" s="11">
        <f>'Oct 2022'!$C8</f>
        <v>5853150.9883000003</v>
      </c>
      <c r="F8" s="11">
        <f>'Nov 2022'!$C8</f>
        <v>16085651.4977</v>
      </c>
      <c r="G8" s="11">
        <f>'Dec 2022'!$C8</f>
        <v>34645673.927299991</v>
      </c>
      <c r="H8" s="11">
        <f>'Jan 2023'!$C8</f>
        <v>38610174.574499995</v>
      </c>
      <c r="I8" s="11">
        <f>'Feb 2023'!$C8</f>
        <v>45912805.379599996</v>
      </c>
      <c r="J8" s="11">
        <f>'Mar 2023'!$C8</f>
        <v>39083164.121400021</v>
      </c>
      <c r="K8" s="11" t="e">
        <f>#REF!</f>
        <v>#REF!</v>
      </c>
      <c r="L8" s="11" t="e">
        <f>#REF!</f>
        <v>#REF!</v>
      </c>
      <c r="M8" s="11" t="e">
        <f>#REF!</f>
        <v>#REF!</v>
      </c>
      <c r="N8" s="22">
        <v>4863866.4463999989</v>
      </c>
      <c r="O8" s="22">
        <v>4327217.2838000003</v>
      </c>
      <c r="Q8" s="11" t="e">
        <f>SUM(D8:P8)</f>
        <v>#REF!</v>
      </c>
      <c r="R8" s="19" t="s">
        <v>37</v>
      </c>
    </row>
    <row r="9" spans="1:19" x14ac:dyDescent="0.25">
      <c r="N9" s="23"/>
      <c r="O9" s="23"/>
      <c r="R9" s="20"/>
    </row>
    <row r="10" spans="1:19" x14ac:dyDescent="0.25">
      <c r="A10" t="s">
        <v>1</v>
      </c>
      <c r="B10" t="s">
        <v>8</v>
      </c>
      <c r="C10" s="5" t="s">
        <v>36</v>
      </c>
      <c r="D10" s="11">
        <f>'Sep 2022'!$C17</f>
        <v>17518605</v>
      </c>
      <c r="E10" s="11">
        <f>'Oct 2022'!$C17</f>
        <v>23539633</v>
      </c>
      <c r="F10" s="11">
        <f>'Nov 2022'!$C17</f>
        <v>31767100</v>
      </c>
      <c r="G10" s="11">
        <f>'Dec 2022'!$C17</f>
        <v>62777140</v>
      </c>
      <c r="H10" s="11">
        <f>'Jan 2023'!$C17</f>
        <v>76460744</v>
      </c>
      <c r="I10" s="11">
        <f>'Feb 2023'!$C17</f>
        <v>0</v>
      </c>
      <c r="J10" s="11">
        <f>'Mar 2023'!$C17</f>
        <v>0</v>
      </c>
      <c r="K10" s="11" t="e">
        <f>#REF!</f>
        <v>#REF!</v>
      </c>
      <c r="L10" s="11" t="e">
        <f>#REF!</f>
        <v>#REF!</v>
      </c>
      <c r="M10" s="11" t="e">
        <f>#REF!</f>
        <v>#REF!</v>
      </c>
      <c r="N10" s="22">
        <v>0</v>
      </c>
      <c r="O10" s="22">
        <v>0</v>
      </c>
      <c r="Q10" s="11" t="e">
        <f>SUM(D10:P10)</f>
        <v>#REF!</v>
      </c>
      <c r="R10" s="19" t="e">
        <f>Q10-Q19</f>
        <v>#REF!</v>
      </c>
    </row>
    <row r="11" spans="1:19" x14ac:dyDescent="0.25">
      <c r="B11" t="s">
        <v>8</v>
      </c>
      <c r="C11" s="5" t="s">
        <v>35</v>
      </c>
      <c r="D11" s="11">
        <f>'Sep 2022'!$C18</f>
        <v>18759566</v>
      </c>
      <c r="E11" s="11">
        <f>'Oct 2022'!$C18</f>
        <v>21292160</v>
      </c>
      <c r="F11" s="11">
        <f>'Nov 2022'!$C18</f>
        <v>32267488</v>
      </c>
      <c r="G11" s="11">
        <f>'Dec 2022'!$C18</f>
        <v>59266313</v>
      </c>
      <c r="H11" s="11">
        <f>'Jan 2023'!$C18</f>
        <v>78066110</v>
      </c>
      <c r="I11" s="11">
        <f>'Feb 2023'!$C18</f>
        <v>82609145</v>
      </c>
      <c r="J11" s="11">
        <f>'Mar 2023'!$C18</f>
        <v>69465085</v>
      </c>
      <c r="K11" s="11" t="e">
        <f>#REF!</f>
        <v>#REF!</v>
      </c>
      <c r="L11" s="11" t="e">
        <f>#REF!</f>
        <v>#REF!</v>
      </c>
      <c r="M11" s="11" t="e">
        <f>#REF!</f>
        <v>#REF!</v>
      </c>
      <c r="N11" s="22">
        <v>24317125</v>
      </c>
      <c r="O11" s="22">
        <v>21420228</v>
      </c>
      <c r="Q11" s="11" t="e">
        <f>SUM(D11:P11)</f>
        <v>#REF!</v>
      </c>
      <c r="R11" s="19" t="e">
        <f t="shared" ref="R11" si="1">Q11-Q20</f>
        <v>#REF!</v>
      </c>
      <c r="S11" t="s">
        <v>44</v>
      </c>
    </row>
    <row r="12" spans="1:19" x14ac:dyDescent="0.25">
      <c r="B12" t="s">
        <v>8</v>
      </c>
      <c r="C12" s="5">
        <v>2019</v>
      </c>
      <c r="D12" s="11">
        <f>'Sep 2022'!$C19</f>
        <v>16952704.325599998</v>
      </c>
      <c r="E12" s="11">
        <f>'Oct 2022'!$C19</f>
        <v>19861550.179000001</v>
      </c>
      <c r="F12" s="11">
        <f>'Nov 2022'!$C19</f>
        <v>37237047.087699994</v>
      </c>
      <c r="G12" s="11">
        <f>'Dec 2022'!$C19</f>
        <v>65916465.585799992</v>
      </c>
      <c r="H12" s="11">
        <f>'Jan 2023'!$C19</f>
        <v>73543146.1664</v>
      </c>
      <c r="I12" s="11">
        <f>'Feb 2023'!$C19</f>
        <v>83585894.769299984</v>
      </c>
      <c r="J12" s="11">
        <f>'Mar 2023'!$C19</f>
        <v>73534210.397500008</v>
      </c>
      <c r="K12" s="11" t="e">
        <f>#REF!</f>
        <v>#REF!</v>
      </c>
      <c r="L12" s="11" t="e">
        <f>#REF!</f>
        <v>#REF!</v>
      </c>
      <c r="M12" s="11" t="e">
        <f>#REF!</f>
        <v>#REF!</v>
      </c>
      <c r="N12" s="22">
        <v>19262006.925900001</v>
      </c>
      <c r="O12" s="22">
        <v>17007458.793499999</v>
      </c>
      <c r="Q12" s="11" t="e">
        <f>SUM(D12:P12)</f>
        <v>#REF!</v>
      </c>
      <c r="R12" s="19" t="s">
        <v>37</v>
      </c>
    </row>
    <row r="13" spans="1:19" x14ac:dyDescent="0.25">
      <c r="N13" s="23"/>
      <c r="O13" s="23"/>
    </row>
    <row r="14" spans="1:19" x14ac:dyDescent="0.25">
      <c r="N14" s="23"/>
      <c r="O14" s="23"/>
    </row>
    <row r="15" spans="1:19" x14ac:dyDescent="0.25">
      <c r="A15" t="s">
        <v>3</v>
      </c>
      <c r="B15" t="s">
        <v>7</v>
      </c>
      <c r="C15" s="5" t="s">
        <v>36</v>
      </c>
      <c r="D15" s="11">
        <f>'Sep 2022'!$D6*10</f>
        <v>4367505</v>
      </c>
      <c r="E15" s="11">
        <f>'Oct 2022'!$D6*10</f>
        <v>13320492</v>
      </c>
      <c r="F15" s="11">
        <f>'Nov 2022'!$D6*10</f>
        <v>24866132</v>
      </c>
      <c r="G15" s="11">
        <f>'Dec 2022'!$D6*10</f>
        <v>40911543</v>
      </c>
      <c r="H15" s="11">
        <f>'Jan 2023'!$D6*10</f>
        <v>35132245</v>
      </c>
      <c r="I15" s="11">
        <f>'Feb 2023'!$D6*10</f>
        <v>0</v>
      </c>
      <c r="J15" s="11">
        <f>'Mar 2023'!$D6*10</f>
        <v>0</v>
      </c>
      <c r="K15" s="11" t="e">
        <f>#REF!*10</f>
        <v>#REF!</v>
      </c>
      <c r="L15" s="11" t="e">
        <f>#REF!*10</f>
        <v>#REF!</v>
      </c>
      <c r="M15" s="11" t="e">
        <f>#REF!*10</f>
        <v>#REF!</v>
      </c>
      <c r="N15" s="22">
        <v>0</v>
      </c>
      <c r="O15" s="22">
        <v>0</v>
      </c>
      <c r="Q15" s="11" t="e">
        <f>SUM(D15:P15)</f>
        <v>#REF!</v>
      </c>
    </row>
    <row r="16" spans="1:19" x14ac:dyDescent="0.25">
      <c r="B16" t="s">
        <v>7</v>
      </c>
      <c r="C16" s="5" t="s">
        <v>35</v>
      </c>
      <c r="D16" s="11">
        <f>'Sep 2022'!$D7*10</f>
        <v>4851197</v>
      </c>
      <c r="E16" s="11">
        <f>'Oct 2022'!$D7*10</f>
        <v>8137780</v>
      </c>
      <c r="F16" s="11">
        <f>'Nov 2022'!$D7*10</f>
        <v>28162780</v>
      </c>
      <c r="G16" s="11">
        <f>'Dec 2022'!$D7*10</f>
        <v>31992346</v>
      </c>
      <c r="H16" s="11">
        <f>'Jan 2023'!$D7*10</f>
        <v>51617195</v>
      </c>
      <c r="I16" s="11">
        <f>'Feb 2023'!$D7*10</f>
        <v>38052419</v>
      </c>
      <c r="J16" s="11">
        <f>'Mar 2023'!$D7*10</f>
        <v>29166910</v>
      </c>
      <c r="K16" s="11" t="e">
        <f>#REF!*10</f>
        <v>#REF!</v>
      </c>
      <c r="L16" s="11" t="e">
        <f>#REF!*10</f>
        <v>#REF!</v>
      </c>
      <c r="M16" s="11" t="e">
        <f>#REF!*10</f>
        <v>#REF!</v>
      </c>
      <c r="N16" s="22">
        <v>3393770</v>
      </c>
      <c r="O16" s="22">
        <v>3034305</v>
      </c>
      <c r="Q16" s="11" t="e">
        <f>SUM(D16:P16)</f>
        <v>#REF!</v>
      </c>
    </row>
    <row r="17" spans="1:17" x14ac:dyDescent="0.25">
      <c r="B17" t="s">
        <v>7</v>
      </c>
      <c r="C17" s="5">
        <v>2019</v>
      </c>
      <c r="D17" s="11">
        <f>'Sep 2022'!$D8*10</f>
        <v>4997128.5749200005</v>
      </c>
      <c r="E17" s="11">
        <f>'Oct 2022'!$D8*10</f>
        <v>9248549.9694820009</v>
      </c>
      <c r="F17" s="11">
        <f>'Nov 2022'!$D8*10</f>
        <v>31896926.302159995</v>
      </c>
      <c r="G17" s="11">
        <f>'Dec 2022'!$D8*10</f>
        <v>40229785.164619997</v>
      </c>
      <c r="H17" s="11">
        <f>'Jan 2023'!$D8*10</f>
        <v>50489279.369366989</v>
      </c>
      <c r="I17" s="11">
        <f>'Feb 2023'!$D8*10</f>
        <v>37487039.188965999</v>
      </c>
      <c r="J17" s="11">
        <f>'Mar 2023'!$D8*10</f>
        <v>32720957.469229009</v>
      </c>
      <c r="K17" s="11" t="e">
        <f>#REF!*10</f>
        <v>#REF!</v>
      </c>
      <c r="L17" s="11" t="e">
        <f>#REF!*10</f>
        <v>#REF!</v>
      </c>
      <c r="M17" s="11" t="e">
        <f>#REF!*10</f>
        <v>#REF!</v>
      </c>
      <c r="N17" s="22">
        <v>3453128.6769079999</v>
      </c>
      <c r="O17" s="22">
        <v>4339430.6844020002</v>
      </c>
      <c r="Q17" s="11" t="e">
        <f>SUM(D17:P17)</f>
        <v>#REF!</v>
      </c>
    </row>
    <row r="18" spans="1:17" x14ac:dyDescent="0.25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2"/>
      <c r="O18" s="22"/>
    </row>
    <row r="19" spans="1:17" x14ac:dyDescent="0.25">
      <c r="A19" t="s">
        <v>1</v>
      </c>
      <c r="B19" t="s">
        <v>7</v>
      </c>
      <c r="C19" s="5" t="s">
        <v>36</v>
      </c>
      <c r="D19" s="11">
        <f>'Sep 2022'!$D17*10</f>
        <v>17073669</v>
      </c>
      <c r="E19" s="11">
        <f>'Oct 2022'!$D17*10</f>
        <v>30663657</v>
      </c>
      <c r="F19" s="11">
        <f>'Nov 2022'!$D17*10</f>
        <v>48260601</v>
      </c>
      <c r="G19" s="11">
        <f>'Dec 2022'!$D17*10</f>
        <v>75668487</v>
      </c>
      <c r="H19" s="11">
        <f>'Jan 2023'!$D17*10</f>
        <v>65741215</v>
      </c>
      <c r="I19" s="11">
        <f>'Feb 2023'!$D17*10</f>
        <v>0</v>
      </c>
      <c r="J19" s="11">
        <f>'Mar 2023'!$D17*10</f>
        <v>0</v>
      </c>
      <c r="K19" s="11" t="e">
        <f>#REF!*10</f>
        <v>#REF!</v>
      </c>
      <c r="L19" s="11" t="e">
        <f>#REF!*10</f>
        <v>#REF!</v>
      </c>
      <c r="M19" s="11" t="e">
        <f>#REF!*10</f>
        <v>#REF!</v>
      </c>
      <c r="N19" s="22">
        <v>0</v>
      </c>
      <c r="O19" s="22">
        <v>0</v>
      </c>
      <c r="Q19" s="11" t="e">
        <f>SUM(D19:P19)</f>
        <v>#REF!</v>
      </c>
    </row>
    <row r="20" spans="1:17" x14ac:dyDescent="0.25">
      <c r="B20" t="s">
        <v>7</v>
      </c>
      <c r="C20" s="5" t="s">
        <v>35</v>
      </c>
      <c r="D20" s="11">
        <f>'Sep 2022'!$D18*10</f>
        <v>18466608</v>
      </c>
      <c r="E20" s="11">
        <f>'Oct 2022'!$D18*10</f>
        <v>24510768</v>
      </c>
      <c r="F20" s="11">
        <f>'Nov 2022'!$D18*10</f>
        <v>53202026</v>
      </c>
      <c r="G20" s="11">
        <f>'Dec 2022'!$D18*10</f>
        <v>61506565</v>
      </c>
      <c r="H20" s="11">
        <f>'Jan 2023'!$D18*10</f>
        <v>94280246</v>
      </c>
      <c r="I20" s="11">
        <f>'Feb 2023'!$D18*10</f>
        <v>71555075</v>
      </c>
      <c r="J20" s="11">
        <f>'Mar 2023'!$D18*10</f>
        <v>58019641</v>
      </c>
      <c r="K20" s="11" t="e">
        <f>#REF!*10</f>
        <v>#REF!</v>
      </c>
      <c r="L20" s="11" t="e">
        <f>#REF!*10</f>
        <v>#REF!</v>
      </c>
      <c r="M20" s="11" t="e">
        <f>#REF!*10</f>
        <v>#REF!</v>
      </c>
      <c r="N20" s="22">
        <v>21884177</v>
      </c>
      <c r="O20" s="22">
        <v>18676440</v>
      </c>
      <c r="Q20" s="11" t="e">
        <f>SUM(D20:P20)</f>
        <v>#REF!</v>
      </c>
    </row>
    <row r="21" spans="1:17" x14ac:dyDescent="0.25">
      <c r="B21" t="s">
        <v>7</v>
      </c>
      <c r="C21" s="5">
        <v>2019</v>
      </c>
      <c r="D21" s="11">
        <f>'Sep 2022'!$D19*10</f>
        <v>17550418.578331999</v>
      </c>
      <c r="E21" s="11">
        <f>'Oct 2022'!$D19*10</f>
        <v>25473515.028511003</v>
      </c>
      <c r="F21" s="11">
        <f>'Nov 2022'!$D19*10</f>
        <v>59640806.709709994</v>
      </c>
      <c r="G21" s="11">
        <f>'Dec 2022'!$D19*10</f>
        <v>74162011.472399995</v>
      </c>
      <c r="H21" s="11">
        <f>'Jan 2023'!$D19*10</f>
        <v>88412936.645736009</v>
      </c>
      <c r="I21" s="11">
        <f>'Feb 2023'!$D19*10</f>
        <v>72586344.855555981</v>
      </c>
      <c r="J21" s="11">
        <f>'Mar 2023'!$D19*10</f>
        <v>65079326.248194009</v>
      </c>
      <c r="K21" s="11" t="e">
        <f>#REF!*10</f>
        <v>#REF!</v>
      </c>
      <c r="L21" s="11" t="e">
        <f>#REF!*10</f>
        <v>#REF!</v>
      </c>
      <c r="M21" s="11" t="e">
        <f>#REF!*10</f>
        <v>#REF!</v>
      </c>
      <c r="N21" s="22">
        <v>17325094.729003999</v>
      </c>
      <c r="O21" s="22">
        <v>17020809.484062001</v>
      </c>
      <c r="Q21" s="11" t="e">
        <f>SUM(D21:P21)</f>
        <v>#REF!</v>
      </c>
    </row>
    <row r="23" spans="1:17" x14ac:dyDescent="0.25">
      <c r="A23" t="s">
        <v>38</v>
      </c>
    </row>
    <row r="24" spans="1:17" x14ac:dyDescent="0.25">
      <c r="K24" s="5" t="s">
        <v>35</v>
      </c>
      <c r="L24" t="s">
        <v>42</v>
      </c>
      <c r="M24" s="11" t="e">
        <f>M7-M16</f>
        <v>#REF!</v>
      </c>
      <c r="N24" s="11">
        <f t="shared" ref="N24:O25" si="2">N7-N16</f>
        <v>1725898</v>
      </c>
      <c r="O24" s="11">
        <f t="shared" si="2"/>
        <v>1645358</v>
      </c>
      <c r="Q24" s="11" t="e">
        <f>SUM(D24:P24)</f>
        <v>#REF!</v>
      </c>
    </row>
    <row r="25" spans="1:17" x14ac:dyDescent="0.25">
      <c r="K25" s="5" t="s">
        <v>35</v>
      </c>
      <c r="L25" t="s">
        <v>43</v>
      </c>
      <c r="M25" s="11" t="e">
        <f>M8-M17</f>
        <v>#REF!</v>
      </c>
      <c r="N25" s="11">
        <f t="shared" si="2"/>
        <v>1410737.7694919989</v>
      </c>
      <c r="O25" s="11">
        <f t="shared" si="2"/>
        <v>-12213.400601999834</v>
      </c>
      <c r="Q25" s="11" t="e">
        <f>SUM(D25:P25)</f>
        <v>#REF!</v>
      </c>
    </row>
  </sheetData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 2023</vt:lpstr>
      <vt:lpstr>Feb 2023</vt:lpstr>
      <vt:lpstr>Jan 2023</vt:lpstr>
      <vt:lpstr>Dec 2022</vt:lpstr>
      <vt:lpstr>Nov 2022</vt:lpstr>
      <vt:lpstr>Oct 2022</vt:lpstr>
      <vt:lpstr>Sep 2022</vt:lpstr>
      <vt:lpstr>Supply vs Demand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Capozzoli, Cindy</dc:creator>
  <cp:lastModifiedBy>Cindy</cp:lastModifiedBy>
  <dcterms:created xsi:type="dcterms:W3CDTF">2023-06-29T19:00:40Z</dcterms:created>
  <dcterms:modified xsi:type="dcterms:W3CDTF">2023-09-14T02:05:05Z</dcterms:modified>
</cp:coreProperties>
</file>