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Q:\Board of Public Utilities\Templates\"/>
    </mc:Choice>
  </mc:AlternateContent>
  <xr:revisionPtr revIDLastSave="0" documentId="13_ncr:1_{43D7BB09-D68E-45CE-AEC0-0E41190C6C1F}" xr6:coauthVersionLast="47" xr6:coauthVersionMax="47" xr10:uidLastSave="{00000000-0000-0000-0000-000000000000}"/>
  <bookViews>
    <workbookView xWindow="-120" yWindow="-120" windowWidth="29040" windowHeight="1584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 r:id="rId1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2" i="14" l="1"/>
  <c r="N62" i="14"/>
  <c r="O62" i="14"/>
  <c r="R62" i="14"/>
  <c r="Q73" i="20"/>
  <c r="P73" i="20"/>
  <c r="Q63" i="20"/>
  <c r="P63" i="20"/>
  <c r="Q53" i="20"/>
  <c r="P53" i="20"/>
  <c r="Q31" i="20"/>
  <c r="Q42" i="20"/>
  <c r="P42" i="20"/>
  <c r="P31" i="20"/>
  <c r="Q20" i="20"/>
  <c r="P20" i="20"/>
  <c r="U73" i="20"/>
  <c r="T73" i="20"/>
  <c r="U42" i="20"/>
  <c r="T42" i="20"/>
  <c r="R30" i="14" l="1"/>
  <c r="R46" i="14"/>
  <c r="M46" i="14"/>
  <c r="N46" i="14"/>
  <c r="O46" i="14"/>
  <c r="Q46" i="14"/>
  <c r="M30" i="14"/>
  <c r="N30" i="14"/>
  <c r="O30" i="14"/>
  <c r="Q30" i="14"/>
  <c r="T53" i="20"/>
  <c r="U63" i="20"/>
  <c r="T63" i="20"/>
  <c r="U31" i="20" l="1"/>
  <c r="T20" i="20"/>
  <c r="T31" i="20" l="1"/>
  <c r="U53" i="20" l="1"/>
  <c r="V53" i="20"/>
  <c r="U20" i="20"/>
  <c r="T12" i="16" l="1"/>
  <c r="Q12" i="16"/>
  <c r="N12" i="16"/>
  <c r="I12" i="16"/>
  <c r="I30" i="20" l="1"/>
  <c r="I41" i="20" s="1"/>
  <c r="I52" i="20" s="1"/>
  <c r="I62" i="20" s="1"/>
  <c r="I72" i="20" s="1"/>
  <c r="F42" i="20"/>
  <c r="F31" i="20"/>
  <c r="F20" i="20"/>
  <c r="A38" i="17" l="1"/>
  <c r="A69" i="17" s="1"/>
  <c r="A27" i="17"/>
  <c r="A34" i="14" s="1"/>
  <c r="A16" i="17"/>
  <c r="A18" i="14" s="1"/>
  <c r="A50" i="14" l="1"/>
  <c r="A59" i="17"/>
  <c r="A49" i="17"/>
  <c r="H30" i="20" l="1"/>
  <c r="H41" i="20" s="1"/>
  <c r="H52" i="20" s="1"/>
  <c r="H62" i="20" s="1"/>
  <c r="H72" i="20" s="1"/>
  <c r="F30" i="20"/>
  <c r="F41" i="20" s="1"/>
  <c r="F52" i="20" s="1"/>
  <c r="F62" i="20" s="1"/>
  <c r="F72" i="20" s="1"/>
  <c r="E73" i="20"/>
  <c r="E63" i="20"/>
  <c r="C63" i="20"/>
  <c r="C73" i="20" s="1"/>
  <c r="D31" i="20"/>
  <c r="D42" i="20" s="1"/>
  <c r="E31" i="20"/>
  <c r="E42" i="20" s="1"/>
  <c r="C31" i="20"/>
  <c r="C42" i="20" s="1"/>
  <c r="E53" i="20"/>
  <c r="D53" i="20"/>
  <c r="D63" i="20" s="1"/>
  <c r="D73" i="20" s="1"/>
  <c r="C53" i="20"/>
  <c r="A72" i="20"/>
  <c r="A62" i="20"/>
  <c r="A52" i="20"/>
  <c r="AU32" i="14" l="1"/>
  <c r="AU48" i="14" s="1"/>
  <c r="AM32" i="14"/>
  <c r="AM48" i="14" s="1"/>
  <c r="U48" i="14"/>
  <c r="U32" i="14"/>
  <c r="M32" i="14"/>
  <c r="M48" i="14" s="1"/>
  <c r="A16" i="14" l="1"/>
  <c r="A10" i="16" s="1"/>
  <c r="A8" i="13" s="1"/>
  <c r="B12" i="10" l="1"/>
  <c r="E48" i="14"/>
  <c r="E32" i="14"/>
</calcChain>
</file>

<file path=xl/sharedStrings.xml><?xml version="1.0" encoding="utf-8"?>
<sst xmlns="http://schemas.openxmlformats.org/spreadsheetml/2006/main" count="17318" uniqueCount="226">
  <si>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</si>
  <si>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</si>
  <si>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</si>
  <si>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</si>
  <si>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</si>
  <si>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</si>
  <si>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</si>
  <si>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</si>
  <si>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</si>
  <si>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</si>
  <si>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</si>
  <si>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</si>
  <si>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</si>
  <si>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</si>
  <si>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</si>
  <si>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</si>
  <si>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</si>
  <si>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</si>
  <si>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</si>
  <si>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</si>
  <si>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</si>
  <si>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</si>
  <si>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</si>
  <si>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</si>
  <si>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</si>
  <si>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</si>
  <si>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</si>
  <si>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</si>
  <si>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</si>
  <si>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</si>
  <si>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</si>
  <si>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</si>
  <si>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</si>
  <si>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</si>
  <si>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</si>
  <si>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</si>
  <si>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</si>
  <si>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</si>
  <si>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</si>
  <si>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</si>
  <si>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</si>
  <si>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</si>
  <si>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</si>
  <si>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</si>
  <si>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</si>
  <si>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</si>
  <si>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</si>
  <si>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</si>
  <si>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</si>
  <si>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</si>
  <si>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</si>
  <si>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</si>
  <si>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</si>
  <si>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</si>
  <si>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</si>
  <si>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</si>
  <si>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</si>
  <si>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</si>
  <si>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</si>
  <si>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</si>
  <si>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</si>
  <si>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</si>
  <si>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</si>
  <si>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</si>
  <si>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</si>
  <si>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</si>
  <si>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</si>
  <si>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</si>
  <si>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</si>
  <si>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</si>
  <si>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</si>
  <si>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</si>
  <si>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</si>
  <si>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</si>
  <si>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</si>
  <si>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</si>
  <si>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</si>
  <si>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</si>
  <si>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</si>
  <si>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</si>
  <si>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</si>
  <si>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</si>
  <si>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</si>
  <si>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</si>
  <si>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</si>
  <si>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</si>
  <si>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</si>
  <si>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</si>
  <si>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</si>
  <si>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</si>
  <si>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</si>
  <si>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</si>
  <si>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</si>
  <si>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</si>
  <si>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</si>
  <si>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</si>
  <si>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</si>
  <si>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</si>
  <si>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</si>
  <si>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</si>
  <si>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</si>
  <si>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</si>
  <si>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</si>
  <si>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</si>
  <si>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</si>
  <si>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</si>
  <si>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</si>
  <si>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</si>
  <si>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</si>
  <si>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</si>
  <si>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</si>
  <si>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</si>
  <si>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</si>
  <si>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</si>
  <si>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</si>
  <si>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</si>
  <si>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</si>
  <si>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</si>
  <si>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</si>
  <si>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</si>
  <si>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</si>
  <si>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</si>
  <si>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</si>
  <si>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</si>
  <si>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</si>
  <si>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</si>
  <si>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</si>
  <si>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</si>
  <si>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</si>
  <si>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</si>
  <si>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</si>
  <si>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</si>
  <si>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</si>
  <si>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</si>
  <si>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</si>
  <si>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</si>
  <si>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</si>
  <si>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</si>
  <si>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</si>
  <si>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</si>
  <si>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</si>
  <si>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</si>
  <si>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</si>
  <si>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</si>
  <si>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</si>
  <si>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</si>
  <si>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</si>
  <si>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</si>
  <si>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</si>
  <si>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</si>
  <si>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</si>
  <si>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</si>
  <si>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</si>
  <si>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</si>
  <si>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</si>
  <si>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</si>
  <si>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</si>
  <si>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</si>
  <si>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</si>
  <si>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</si>
  <si>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</si>
  <si>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</si>
  <si>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</si>
  <si>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</si>
  <si>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</si>
  <si>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</si>
  <si>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</si>
  <si>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</si>
  <si>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</si>
  <si>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</si>
  <si>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</si>
  <si>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</si>
  <si>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</si>
  <si>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</si>
  <si>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</si>
  <si>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</si>
  <si>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</si>
  <si>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</si>
  <si>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</si>
  <si>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</si>
  <si>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</si>
  <si>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</si>
  <si>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</si>
  <si>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</si>
  <si>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</si>
  <si>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</si>
  <si>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</si>
  <si>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</si>
  <si>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</si>
  <si>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</si>
  <si>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</si>
  <si>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</si>
  <si>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</si>
  <si>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</si>
  <si>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</si>
  <si>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</si>
  <si>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</si>
  <si>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</si>
  <si>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</si>
  <si>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</si>
  <si>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</si>
  <si>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</si>
  <si>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Lakewood Township Municipa Utilities Authority</t>
  </si>
  <si>
    <t>Water and Sewer</t>
  </si>
  <si>
    <t>A020060471</t>
  </si>
  <si>
    <t>Lakewood</t>
  </si>
  <si>
    <t>Supply Water</t>
  </si>
  <si>
    <t>08701</t>
  </si>
  <si>
    <t>Demand Sewer</t>
  </si>
  <si>
    <t>Demand Water</t>
  </si>
  <si>
    <t>September, 2022</t>
  </si>
  <si>
    <t>September, 2021</t>
  </si>
  <si>
    <t>September, 2019</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</si>
  <si>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</si>
  <si>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Our rates are sent annually.   Rate schedules are included separately in the upload.</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</si>
  <si>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</si>
  <si>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LAKEWOOD</t>
  </si>
  <si>
    <t>1 YEAR</t>
  </si>
  <si>
    <t>SEPTMEBER, 2022</t>
  </si>
  <si>
    <t>SEPTEMBER ,2021</t>
  </si>
  <si>
    <t>SEPTEMBER, 2019</t>
  </si>
  <si>
    <t>N/A</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</si>
  <si>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</si>
  <si>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</si>
  <si>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NONE</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</si>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</sst>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8" xfId="0" applyFont="1" applyBorder="1" applyAlignment="1">
      <alignment horizontal="center" vertical="center"/>
    </xf>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4" fontId="7" fillId="0" borderId="3" xfId="0" applyNumberFormat="1" applyFont="1" applyBorder="1"/>
    <xf numFmtId="0" fontId="19" fillId="0" borderId="0" xfId="0" applyFont="1"/>
    <xf numFmtId="17" fontId="7" fillId="6" borderId="0" xfId="0" applyNumberFormat="1" applyFont="1" applyFill="1" applyAlignment="1">
      <alignment vertical="center"/>
    </xf>
    <xf numFmtId="44" fontId="0" fillId="0" borderId="0" xfId="1" applyFont="1"/>
    <xf numFmtId="44" fontId="0" fillId="0" borderId="0" xfId="0" applyNumberFormat="1"/>
    <xf numFmtId="1" fontId="0" fillId="0" borderId="0" xfId="0" applyNumberFormat="1"/>
    <xf numFmtId="8" fontId="0" fillId="0" borderId="0" xfId="0" applyNumberFormat="1"/>
    <xf numFmtId="3" fontId="7" fillId="0" borderId="3" xfId="0" applyNumberFormat="1" applyFont="1" applyBorder="1"/>
    <xf numFmtId="1" fontId="7" fillId="0" borderId="3" xfId="1" applyNumberFormat="1" applyFont="1" applyBorder="1"/>
    <xf numFmtId="1" fontId="7" fillId="0" borderId="3" xfId="0" applyNumberFormat="1" applyFont="1" applyBorder="1"/>
    <xf numFmtId="43" fontId="7" fillId="0" borderId="3" xfId="2" applyFont="1" applyBorder="1"/>
    <xf numFmtId="165" fontId="7" fillId="0" borderId="3" xfId="2" applyNumberFormat="1" applyFont="1" applyBorder="1"/>
    <xf numFmtId="44" fontId="7" fillId="0" borderId="3" xfId="0" applyNumberFormat="1" applyFont="1" applyBorder="1"/>
    <xf numFmtId="165" fontId="7" fillId="0" borderId="3" xfId="0" applyNumberFormat="1" applyFont="1" applyBorder="1"/>
    <xf numFmtId="4" fontId="7" fillId="0" borderId="46" xfId="0" applyNumberFormat="1" applyFont="1" applyBorder="1"/>
    <xf numFmtId="4" fontId="7" fillId="0" borderId="59" xfId="0" applyNumberFormat="1" applyFont="1" applyBorder="1"/>
    <xf numFmtId="4" fontId="7" fillId="0" borderId="55" xfId="0" applyNumberFormat="1" applyFont="1" applyBorder="1"/>
    <xf numFmtId="4" fontId="7" fillId="0" borderId="49" xfId="0" applyNumberFormat="1" applyFont="1" applyBorder="1"/>
    <xf numFmtId="4" fontId="7" fillId="0" borderId="30" xfId="0" applyNumberFormat="1" applyFont="1" applyBorder="1"/>
    <xf numFmtId="44" fontId="7" fillId="0" borderId="3" xfId="1" applyFont="1" applyBorder="1"/>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2\ACCOUNT%20STATUS_SEPTEMBER%202022.xlsx" TargetMode="External"/><Relationship Id="rId1" Type="http://schemas.openxmlformats.org/officeDocument/2006/relationships/externalLinkPath" Target="/Board%20of%20Public%20Utilities/REPORTS/UTILTITY%20ACCOUNT%20STATUS/2022/ACCOUNT%20STATUS_SEPTEMBER%2020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1\ACCOUNT%20STATUS_SEPTEMBER%202021.xlsx" TargetMode="External"/><Relationship Id="rId1" Type="http://schemas.openxmlformats.org/officeDocument/2006/relationships/externalLinkPath" Target="/Board%20of%20Public%20Utilities/REPORTS/UTILTITY%20ACCOUNT%20STATUS/2021/ACCOUNT%20STATUS_SEPTEMBER%20202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ACCOUNT%20STATUS_SEPTEMBER%202019.xlsx" TargetMode="External"/><Relationship Id="rId1" Type="http://schemas.openxmlformats.org/officeDocument/2006/relationships/externalLinkPath" Target="/Board%20of%20Public%20Utilities/REPORTS/UTILTITY%20ACCOUNT%20STATUS/2019/ACCOUNT%20STATUS_SEPTEM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85">
          <cell r="S385">
            <v>219181.31</v>
          </cell>
        </row>
        <row r="386">
          <cell r="S386">
            <v>357548.3</v>
          </cell>
        </row>
        <row r="388">
          <cell r="S388">
            <v>34931.53</v>
          </cell>
        </row>
        <row r="389">
          <cell r="S389">
            <v>2281.16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70">
          <cell r="P370">
            <v>202252.71</v>
          </cell>
        </row>
        <row r="374">
          <cell r="P374">
            <v>33502.28</v>
          </cell>
        </row>
        <row r="375">
          <cell r="P375">
            <v>2229.73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57">
          <cell r="U357">
            <v>200041.91</v>
          </cell>
        </row>
        <row r="358">
          <cell r="U358">
            <v>314342.84000000003</v>
          </cell>
        </row>
        <row r="360">
          <cell r="U360">
            <v>34123.96</v>
          </cell>
        </row>
        <row r="361">
          <cell r="U361">
            <v>2200.79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8.42578125" customWidth="1"/>
    <col min="2" max="5" width="8.7109375" customWidth="1"/>
    <col min="6" max="16384" width="8.7109375" hidden="1"/>
  </cols>
  <sheetData>
    <row r="1" spans="1:5" x14ac:dyDescent="0.25">
      <c r="A1" s="60" t="s">
        <v>204</v>
      </c>
      <c r="B1" s="1"/>
      <c r="C1" s="1"/>
      <c r="D1" s="1"/>
      <c r="E1" s="1"/>
    </row>
    <row r="2" spans="1:5" x14ac:dyDescent="0.25">
      <c r="A2" s="78" t="s">
        <v>202</v>
      </c>
      <c r="B2" s="1"/>
      <c r="C2" s="1"/>
      <c r="D2" s="1"/>
      <c r="E2" s="1"/>
    </row>
    <row r="3" spans="1:5" x14ac:dyDescent="0.25">
      <c r="A3" s="60" t="s">
        <v>203</v>
      </c>
      <c r="B3" s="1"/>
      <c r="C3" s="1"/>
      <c r="D3" s="1"/>
      <c r="E3" s="1"/>
    </row>
    <row r="4" spans="1:5" x14ac:dyDescent="0.25">
      <c r="A4" s="56" t="s">
        <v>210</v>
      </c>
      <c r="B4" s="1"/>
      <c r="C4" s="1"/>
      <c r="D4" s="1"/>
      <c r="E4" s="1"/>
    </row>
    <row r="5" spans="1:5" x14ac:dyDescent="0.25">
      <c r="A5" s="214">
        <v>45181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90" zoomScaleNormal="90" zoomScaleSheetLayoutView="85" zoomScalePageLayoutView="70" workbookViewId="0">
      <selection activeCell="E20" sqref="E20"/>
    </sheetView>
  </sheetViews>
  <sheetFormatPr defaultColWidth="0" defaultRowHeight="12.75" zeroHeight="1" x14ac:dyDescent="0.2"/>
  <cols>
    <col min="1" max="1" width="18" style="4" customWidth="1"/>
    <col min="2" max="9" width="22.42578125" style="5" customWidth="1"/>
    <col min="10" max="11" width="22.42578125" style="188"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5" t="s">
        <v>2</v>
      </c>
      <c r="B2" s="216"/>
      <c r="C2" s="217"/>
      <c r="D2" s="88"/>
      <c r="E2" s="88"/>
      <c r="F2" s="88"/>
      <c r="G2" s="88"/>
      <c r="H2" s="88"/>
      <c r="I2" s="88"/>
      <c r="J2" s="88"/>
      <c r="K2" s="88"/>
      <c r="L2" s="88"/>
      <c r="M2" s="233" t="s">
        <v>171</v>
      </c>
      <c r="N2" s="234"/>
      <c r="O2" s="65"/>
      <c r="P2" s="224" t="s">
        <v>133</v>
      </c>
      <c r="Q2" s="225"/>
      <c r="R2" s="226"/>
      <c r="S2" s="4"/>
      <c r="T2" s="4"/>
      <c r="U2" s="65"/>
      <c r="V2" s="19"/>
      <c r="W2" s="19"/>
      <c r="X2" s="19"/>
      <c r="Y2" s="215" t="s">
        <v>157</v>
      </c>
      <c r="Z2" s="217"/>
      <c r="AA2" s="84"/>
      <c r="AB2" s="215" t="s">
        <v>12</v>
      </c>
      <c r="AC2" s="216"/>
      <c r="AD2" s="216"/>
      <c r="AE2" s="217"/>
      <c r="AF2" s="76"/>
      <c r="AG2" s="76"/>
      <c r="AL2" s="76"/>
    </row>
    <row r="3" spans="1:38" ht="14.45" customHeight="1" thickBot="1" x14ac:dyDescent="0.25">
      <c r="A3" s="218"/>
      <c r="B3" s="219"/>
      <c r="C3" s="220"/>
      <c r="D3" s="53"/>
      <c r="E3" s="53"/>
      <c r="F3" s="53"/>
      <c r="G3" s="53"/>
      <c r="H3" s="53"/>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54"/>
      <c r="F4" s="54"/>
      <c r="G4" s="54"/>
      <c r="H4" s="54"/>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185</v>
      </c>
      <c r="B5" s="55"/>
      <c r="C5" s="55"/>
      <c r="D5" s="55"/>
      <c r="E5" s="55"/>
      <c r="F5" s="55"/>
      <c r="G5" s="55"/>
      <c r="H5" s="55"/>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4"/>
      <c r="F6" s="4"/>
      <c r="G6" s="4"/>
      <c r="H6" s="4"/>
      <c r="I6" s="54"/>
      <c r="J6" s="54"/>
      <c r="K6" s="54"/>
      <c r="L6" s="54"/>
      <c r="M6" s="237"/>
      <c r="N6" s="238"/>
      <c r="O6" s="65"/>
      <c r="Q6" s="4"/>
      <c r="R6" s="9"/>
      <c r="S6" s="4"/>
      <c r="T6" s="4"/>
      <c r="U6" s="4"/>
      <c r="V6" s="9"/>
      <c r="W6" s="9"/>
      <c r="X6" s="9"/>
      <c r="Y6" s="218"/>
      <c r="Z6" s="220"/>
      <c r="AA6" s="84"/>
      <c r="AB6" s="158"/>
      <c r="AC6" s="76"/>
      <c r="AD6" s="76"/>
      <c r="AE6" s="76"/>
      <c r="AF6" s="76"/>
      <c r="AG6" s="76"/>
      <c r="AL6" s="76"/>
    </row>
    <row r="7" spans="1:38" ht="15" customHeight="1" x14ac:dyDescent="0.2">
      <c r="A7" s="177" t="s">
        <v>222</v>
      </c>
      <c r="B7" s="54"/>
      <c r="C7" s="54"/>
      <c r="D7" s="54"/>
      <c r="E7" s="54"/>
      <c r="F7" s="54"/>
      <c r="G7" s="54"/>
      <c r="H7" s="54"/>
      <c r="I7" s="54"/>
      <c r="J7" s="54"/>
      <c r="K7" s="54"/>
      <c r="L7" s="54"/>
      <c r="M7" s="239" t="s">
        <v>172</v>
      </c>
      <c r="N7" s="240"/>
      <c r="O7" s="65"/>
      <c r="P7" s="51" t="s">
        <v>172</v>
      </c>
      <c r="Q7" s="4"/>
      <c r="R7" s="4"/>
      <c r="S7" s="4"/>
      <c r="T7" s="4"/>
      <c r="U7" s="4"/>
      <c r="V7" s="4"/>
      <c r="W7" s="4"/>
      <c r="Y7" s="154"/>
      <c r="Z7" s="84"/>
      <c r="AA7" s="84"/>
      <c r="AB7" s="243" t="s">
        <v>172</v>
      </c>
      <c r="AC7" s="244"/>
      <c r="AD7" s="244"/>
      <c r="AE7" s="244"/>
      <c r="AF7" s="4"/>
    </row>
    <row r="8" spans="1:38" ht="14.45" customHeight="1" x14ac:dyDescent="0.2">
      <c r="B8" s="54"/>
      <c r="C8" s="54"/>
      <c r="D8" s="54"/>
      <c r="E8" s="54"/>
      <c r="F8" s="54"/>
      <c r="G8" s="54"/>
      <c r="H8" s="54"/>
      <c r="I8" s="54"/>
      <c r="J8" s="54"/>
      <c r="K8" s="54"/>
      <c r="L8" s="54"/>
      <c r="M8" s="241"/>
      <c r="N8" s="242"/>
      <c r="Q8" s="4"/>
      <c r="R8" s="4"/>
      <c r="S8" s="4"/>
      <c r="T8" s="4"/>
      <c r="U8" s="4"/>
      <c r="V8" s="4"/>
      <c r="W8" s="4"/>
      <c r="Y8" s="243" t="s">
        <v>172</v>
      </c>
      <c r="Z8" s="244"/>
      <c r="AA8" s="84"/>
      <c r="AB8" s="243"/>
      <c r="AC8" s="244"/>
      <c r="AD8" s="244"/>
      <c r="AE8" s="24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7" t="s">
        <v>178</v>
      </c>
      <c r="C10" s="54"/>
      <c r="D10" s="54"/>
      <c r="E10" s="54"/>
      <c r="F10" s="54"/>
      <c r="G10" s="54"/>
      <c r="H10" s="54"/>
      <c r="I10" s="54"/>
      <c r="J10" s="54"/>
      <c r="K10" s="54"/>
      <c r="L10" s="54"/>
      <c r="M10" s="92"/>
      <c r="N10" s="4"/>
      <c r="P10" s="51"/>
      <c r="Q10" s="4"/>
      <c r="R10" s="4"/>
      <c r="S10" s="4"/>
      <c r="T10" s="4"/>
      <c r="U10" s="4"/>
      <c r="V10" s="4"/>
      <c r="W10" s="4"/>
      <c r="Y10" s="243"/>
      <c r="Z10" s="244"/>
      <c r="AA10" s="84"/>
      <c r="AB10" s="92" t="s">
        <v>169</v>
      </c>
      <c r="AC10" s="5" t="s">
        <v>177</v>
      </c>
      <c r="AD10" s="31"/>
      <c r="AE10" s="4"/>
      <c r="AF10" s="4"/>
    </row>
    <row r="11" spans="1:38" x14ac:dyDescent="0.2">
      <c r="A11" s="54"/>
      <c r="B11" s="147" t="s">
        <v>179</v>
      </c>
      <c r="C11" s="54"/>
      <c r="D11" s="54"/>
      <c r="E11" s="54"/>
      <c r="F11" s="54"/>
      <c r="G11" s="54"/>
      <c r="H11" s="54"/>
      <c r="I11" s="54"/>
      <c r="J11" s="54"/>
      <c r="K11" s="54"/>
      <c r="L11" s="54"/>
      <c r="M11" s="92"/>
      <c r="N11" s="4"/>
      <c r="P11" s="51"/>
      <c r="Q11" s="4"/>
      <c r="R11" s="4"/>
      <c r="S11" s="4"/>
      <c r="T11" s="4"/>
      <c r="U11" s="4"/>
      <c r="V11" s="4"/>
      <c r="W11" s="4"/>
      <c r="Y11" s="243"/>
      <c r="Z11" s="244"/>
      <c r="AA11" s="84"/>
      <c r="AB11" s="92"/>
      <c r="AC11" s="147" t="s">
        <v>183</v>
      </c>
      <c r="AD11" s="4"/>
      <c r="AE11" s="4"/>
      <c r="AF11" s="4"/>
    </row>
    <row r="12" spans="1:38" x14ac:dyDescent="0.2">
      <c r="A12" s="54"/>
      <c r="B12" s="147" t="s">
        <v>173</v>
      </c>
      <c r="C12" s="54"/>
      <c r="D12" s="54"/>
      <c r="E12" s="54"/>
      <c r="F12" s="54"/>
      <c r="G12" s="54"/>
      <c r="H12" s="54"/>
      <c r="I12" s="54"/>
      <c r="J12" s="54"/>
      <c r="K12" s="54"/>
      <c r="L12" s="54"/>
      <c r="M12" s="92"/>
      <c r="N12" s="4"/>
      <c r="P12" s="51"/>
      <c r="Q12" s="4"/>
      <c r="R12" s="4"/>
      <c r="S12" s="4"/>
      <c r="T12" s="4"/>
      <c r="U12" s="4"/>
      <c r="V12" s="4"/>
      <c r="W12" s="4"/>
      <c r="Y12" s="243"/>
      <c r="Z12" s="244"/>
      <c r="AA12" s="84"/>
      <c r="AB12" s="92"/>
      <c r="AC12" s="147" t="s">
        <v>180</v>
      </c>
      <c r="AD12" s="4"/>
      <c r="AE12" s="4"/>
      <c r="AF12" s="4"/>
    </row>
    <row r="13" spans="1:38" x14ac:dyDescent="0.2">
      <c r="A13" s="54"/>
      <c r="B13" s="147" t="s">
        <v>174</v>
      </c>
      <c r="C13" s="54"/>
      <c r="D13" s="54"/>
      <c r="E13" s="54"/>
      <c r="F13" s="54"/>
      <c r="G13" s="54"/>
      <c r="H13" s="54"/>
      <c r="I13" s="54"/>
      <c r="J13" s="54"/>
      <c r="K13" s="54"/>
      <c r="L13" s="54"/>
      <c r="M13" s="92"/>
      <c r="N13" s="4"/>
      <c r="P13" s="51"/>
      <c r="Q13" s="4"/>
      <c r="R13" s="4"/>
      <c r="S13" s="4"/>
      <c r="T13" s="4"/>
      <c r="U13" s="4"/>
      <c r="V13" s="4"/>
      <c r="W13" s="4"/>
      <c r="Y13" s="51"/>
      <c r="Z13" s="84"/>
      <c r="AA13" s="84"/>
      <c r="AC13" s="5" t="s">
        <v>181</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182</v>
      </c>
      <c r="AD14" s="4"/>
      <c r="AE14" s="4"/>
      <c r="AF14" s="4"/>
    </row>
    <row r="15" spans="1:38" x14ac:dyDescent="0.2">
      <c r="B15" s="54"/>
      <c r="C15" s="54"/>
      <c r="D15" s="54"/>
      <c r="E15" s="54"/>
      <c r="F15" s="54"/>
      <c r="G15" s="54"/>
      <c r="H15" s="54"/>
      <c r="I15" s="54"/>
      <c r="J15" s="54"/>
      <c r="K15" s="127" t="s">
        <v>135</v>
      </c>
      <c r="L15" s="54"/>
      <c r="M15" s="92"/>
      <c r="N15" s="127"/>
      <c r="P15" s="51"/>
      <c r="Q15" s="4"/>
      <c r="R15" s="4"/>
      <c r="S15" s="4"/>
      <c r="T15" s="4"/>
      <c r="U15" s="4"/>
      <c r="V15" s="4"/>
      <c r="W15" s="127" t="s">
        <v>135</v>
      </c>
      <c r="Y15" s="51"/>
      <c r="AA15" s="127"/>
      <c r="AC15" s="147" t="s">
        <v>184</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202</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8"/>
      <c r="AC18" s="4"/>
      <c r="AD18" s="4"/>
      <c r="AE18" s="4"/>
      <c r="AF18" s="4"/>
    </row>
    <row r="19" spans="1:37" ht="63.75" x14ac:dyDescent="0.2">
      <c r="A19" s="56" t="s">
        <v>210</v>
      </c>
      <c r="B19" s="80" t="s">
        <v>20</v>
      </c>
      <c r="C19" s="80" t="s">
        <v>21</v>
      </c>
      <c r="D19" s="80" t="s">
        <v>112</v>
      </c>
      <c r="E19" s="80" t="s">
        <v>22</v>
      </c>
      <c r="F19" s="80" t="s">
        <v>206</v>
      </c>
      <c r="G19" s="80" t="s">
        <v>167</v>
      </c>
      <c r="H19" s="80" t="s">
        <v>209</v>
      </c>
      <c r="I19" s="80" t="s">
        <v>208</v>
      </c>
      <c r="J19" s="80" t="s">
        <v>175</v>
      </c>
      <c r="K19" s="80" t="s">
        <v>176</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ht="15" x14ac:dyDescent="0.25">
      <c r="A20" s="56"/>
      <c r="B20" s="11"/>
      <c r="C20" s="11" t="s">
        <v>205</v>
      </c>
      <c r="D20" s="11" t="s">
        <v>205</v>
      </c>
      <c r="E20" s="178" t="s">
        <v>207</v>
      </c>
      <c r="F20" s="176">
        <f>122.886303*1000000</f>
        <v>122886303</v>
      </c>
      <c r="G20" s="11"/>
      <c r="H20" s="201">
        <v>28199456</v>
      </c>
      <c r="I20" s="201">
        <v>28199456</v>
      </c>
      <c r="J20" s="180">
        <v>630497.84</v>
      </c>
      <c r="K20" s="181">
        <v>836757.65712119523</v>
      </c>
      <c r="M20" s="11">
        <v>3762</v>
      </c>
      <c r="N20" s="71">
        <v>3762</v>
      </c>
      <c r="P20" s="206">
        <f>'[1]Table 1'!$S$385/M20</f>
        <v>58.261911217437536</v>
      </c>
      <c r="Q20" s="206">
        <f>'[1]Table 1'!$S$386/N20</f>
        <v>95.042078681552368</v>
      </c>
      <c r="R20" s="11"/>
      <c r="S20" s="11"/>
      <c r="T20" s="202">
        <f>H20/M20</f>
        <v>7495.8681552365761</v>
      </c>
      <c r="U20" s="203">
        <f>I20/N20</f>
        <v>7495.8681552365761</v>
      </c>
      <c r="V20" s="11"/>
      <c r="W20" s="11"/>
      <c r="Y20" s="206">
        <v>576729.61</v>
      </c>
      <c r="Z20" s="206">
        <v>561502.55000000005</v>
      </c>
      <c r="AB20" s="193">
        <v>630497.84</v>
      </c>
      <c r="AC20" s="193">
        <v>630497.84</v>
      </c>
      <c r="AD20" s="193">
        <v>630497.84</v>
      </c>
      <c r="AE20" s="4"/>
      <c r="AF20" s="4"/>
    </row>
    <row r="21" spans="1:37" x14ac:dyDescent="0.2">
      <c r="A21" s="56"/>
      <c r="B21" s="11"/>
      <c r="C21" s="11"/>
      <c r="D21" s="11"/>
      <c r="E21" s="11"/>
      <c r="F21" s="11"/>
      <c r="G21" s="11"/>
      <c r="H21" s="11"/>
      <c r="I21" s="11"/>
      <c r="J21" s="181"/>
      <c r="K21" s="18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81"/>
      <c r="K22" s="18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81"/>
      <c r="K23" s="18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81"/>
      <c r="K24" s="18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81"/>
      <c r="K25" s="18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81"/>
      <c r="K26" s="18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2"/>
      <c r="K27" s="182"/>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183"/>
      <c r="K28" s="184"/>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J29" s="185"/>
      <c r="K29" s="185"/>
      <c r="M29" s="51"/>
      <c r="P29" s="51"/>
      <c r="Y29" s="51"/>
      <c r="AB29" s="51"/>
      <c r="AH29" s="76"/>
      <c r="AI29" s="76"/>
      <c r="AJ29" s="76"/>
      <c r="AK29" s="76"/>
    </row>
    <row r="30" spans="1:37" ht="63.75" x14ac:dyDescent="0.2">
      <c r="A30" s="56" t="s">
        <v>211</v>
      </c>
      <c r="B30" s="80" t="s">
        <v>20</v>
      </c>
      <c r="C30" s="80" t="s">
        <v>21</v>
      </c>
      <c r="D30" s="80" t="s">
        <v>112</v>
      </c>
      <c r="E30" s="80" t="s">
        <v>22</v>
      </c>
      <c r="F30" s="80" t="str">
        <f>+F19</f>
        <v>Supply Water</v>
      </c>
      <c r="G30" s="80" t="s">
        <v>167</v>
      </c>
      <c r="H30" s="80" t="str">
        <f>+H19</f>
        <v>Demand Water</v>
      </c>
      <c r="I30" s="80" t="str">
        <f>+I19</f>
        <v>Demand Sewer</v>
      </c>
      <c r="J30" s="186" t="s">
        <v>175</v>
      </c>
      <c r="K30" s="186" t="s">
        <v>176</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ht="15" x14ac:dyDescent="0.25">
      <c r="A31" s="56"/>
      <c r="B31" s="11"/>
      <c r="C31" s="11" t="str">
        <f>+C20</f>
        <v>Lakewood</v>
      </c>
      <c r="D31" s="11" t="str">
        <f t="shared" ref="D31:E31" si="0">+D20</f>
        <v>Lakewood</v>
      </c>
      <c r="E31" s="179" t="str">
        <f t="shared" si="0"/>
        <v>08701</v>
      </c>
      <c r="F31" s="176">
        <f>104.130851*1000000</f>
        <v>104130851</v>
      </c>
      <c r="G31" s="11"/>
      <c r="H31" s="201">
        <v>26804924</v>
      </c>
      <c r="I31" s="11">
        <v>26804924</v>
      </c>
      <c r="J31" s="180">
        <v>602452.19999999995</v>
      </c>
      <c r="K31" s="181">
        <v>945329.17528134829</v>
      </c>
      <c r="M31" s="11">
        <v>3755</v>
      </c>
      <c r="N31" s="71">
        <v>3755</v>
      </c>
      <c r="P31" s="213">
        <f>'[2]Table 1'!$P$370/M31</f>
        <v>53.862239680426093</v>
      </c>
      <c r="Q31" s="213">
        <f>'[3]Table 1'!$U$358/N31</f>
        <v>83.713139813581904</v>
      </c>
      <c r="R31" s="11"/>
      <c r="S31" s="11"/>
      <c r="T31" s="203">
        <f>H31/M31</f>
        <v>7138.4617842876169</v>
      </c>
      <c r="U31" s="203">
        <f>I31/M31</f>
        <v>7138.4617842876169</v>
      </c>
      <c r="V31" s="11"/>
      <c r="W31" s="11"/>
      <c r="Y31" s="194">
        <v>559217.65</v>
      </c>
      <c r="Z31" s="194">
        <v>539366.65</v>
      </c>
      <c r="AB31" s="193">
        <v>602452.19999999995</v>
      </c>
      <c r="AC31" s="193">
        <v>602452.19999999995</v>
      </c>
      <c r="AD31" s="193">
        <v>602452.19999999995</v>
      </c>
      <c r="AE31" s="4"/>
      <c r="AF31" s="4"/>
    </row>
    <row r="32" spans="1:37" x14ac:dyDescent="0.2">
      <c r="A32" s="56"/>
      <c r="B32" s="11"/>
      <c r="C32" s="11"/>
      <c r="D32" s="11"/>
      <c r="E32" s="11"/>
      <c r="F32" s="189"/>
      <c r="G32" s="11"/>
      <c r="H32" s="11"/>
      <c r="I32" s="11"/>
      <c r="J32" s="181"/>
      <c r="K32" s="18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9"/>
      <c r="G33" s="11"/>
      <c r="H33" s="11"/>
      <c r="I33" s="11"/>
      <c r="J33" s="181"/>
      <c r="K33" s="18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9"/>
      <c r="G34" s="11"/>
      <c r="H34" s="11"/>
      <c r="I34" s="11"/>
      <c r="J34" s="181"/>
      <c r="K34" s="18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9"/>
      <c r="G35" s="11"/>
      <c r="H35" s="11"/>
      <c r="I35" s="11"/>
      <c r="J35" s="181"/>
      <c r="K35" s="18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9"/>
      <c r="G36" s="11"/>
      <c r="H36" s="11"/>
      <c r="I36" s="11"/>
      <c r="J36" s="181"/>
      <c r="K36" s="18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9"/>
      <c r="G37" s="11"/>
      <c r="H37" s="11"/>
      <c r="I37" s="11"/>
      <c r="J37" s="181"/>
      <c r="K37" s="18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9"/>
      <c r="G38" s="11"/>
      <c r="H38" s="11"/>
      <c r="I38" s="11"/>
      <c r="J38" s="181"/>
      <c r="K38" s="18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190"/>
      <c r="G39" s="98"/>
      <c r="H39" s="98"/>
      <c r="I39" s="98"/>
      <c r="J39" s="183"/>
      <c r="K39" s="184"/>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F40" s="191"/>
      <c r="J40" s="185"/>
      <c r="K40" s="185"/>
      <c r="M40" s="51"/>
      <c r="P40" s="51"/>
      <c r="Y40" s="51"/>
      <c r="AB40" s="51"/>
      <c r="AH40" s="76"/>
      <c r="AI40" s="76"/>
      <c r="AJ40" s="76"/>
      <c r="AK40" s="76"/>
    </row>
    <row r="41" spans="1:37" ht="63.75" x14ac:dyDescent="0.2">
      <c r="A41" s="56" t="s">
        <v>212</v>
      </c>
      <c r="B41" s="80" t="s">
        <v>20</v>
      </c>
      <c r="C41" s="80" t="s">
        <v>21</v>
      </c>
      <c r="D41" s="80" t="s">
        <v>112</v>
      </c>
      <c r="E41" s="80" t="s">
        <v>22</v>
      </c>
      <c r="F41" s="192" t="str">
        <f>+F30</f>
        <v>Supply Water</v>
      </c>
      <c r="G41" s="80" t="s">
        <v>167</v>
      </c>
      <c r="H41" s="80" t="str">
        <f>+H30</f>
        <v>Demand Water</v>
      </c>
      <c r="I41" s="80" t="str">
        <f>+I30</f>
        <v>Demand Sewer</v>
      </c>
      <c r="J41" s="186" t="s">
        <v>175</v>
      </c>
      <c r="K41" s="186" t="s">
        <v>176</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ht="15" x14ac:dyDescent="0.25">
      <c r="A42" s="56"/>
      <c r="B42" s="11"/>
      <c r="C42" s="11" t="str">
        <f>+C31</f>
        <v>Lakewood</v>
      </c>
      <c r="D42" s="11" t="str">
        <f t="shared" ref="D42:E42" si="1">+D31</f>
        <v>Lakewood</v>
      </c>
      <c r="E42" s="179" t="str">
        <f t="shared" si="1"/>
        <v>08701</v>
      </c>
      <c r="F42" s="176">
        <f>129.154*1000000</f>
        <v>129154000</v>
      </c>
      <c r="G42" s="11"/>
      <c r="H42" s="205">
        <v>28401805</v>
      </c>
      <c r="I42" s="205">
        <v>28401805</v>
      </c>
      <c r="J42" s="180">
        <v>651016.56000000006</v>
      </c>
      <c r="K42" s="181">
        <v>756713.67109173443</v>
      </c>
      <c r="M42" s="11">
        <v>3759</v>
      </c>
      <c r="N42" s="71">
        <v>3759</v>
      </c>
      <c r="P42" s="213">
        <f>'[3]Table 1'!$U$357/M42</f>
        <v>53.216789039638201</v>
      </c>
      <c r="Q42" s="213">
        <f>'[3]Table 1'!$U$358/N42</f>
        <v>83.624059590316577</v>
      </c>
      <c r="R42" s="11"/>
      <c r="S42" s="11"/>
      <c r="T42" s="207">
        <f>H42/M42</f>
        <v>7555.6810321894118</v>
      </c>
      <c r="U42" s="207">
        <f>I42/N42</f>
        <v>7555.6810321894118</v>
      </c>
      <c r="V42" s="11"/>
      <c r="W42" s="11"/>
      <c r="Y42" s="194">
        <v>514384.75</v>
      </c>
      <c r="Z42" s="194">
        <v>563323.17000000004</v>
      </c>
      <c r="AB42" s="193">
        <v>651016.56000000006</v>
      </c>
      <c r="AC42" s="193">
        <v>651016.56000000006</v>
      </c>
      <c r="AD42" s="193">
        <v>651016.56000000006</v>
      </c>
      <c r="AE42" s="4"/>
      <c r="AF42" s="4"/>
    </row>
    <row r="43" spans="1:37" x14ac:dyDescent="0.2">
      <c r="A43" s="56"/>
      <c r="B43" s="11"/>
      <c r="C43" s="11"/>
      <c r="D43" s="11"/>
      <c r="E43" s="11"/>
      <c r="F43" s="189"/>
      <c r="G43" s="11"/>
      <c r="H43" s="11"/>
      <c r="I43" s="11"/>
      <c r="J43" s="181"/>
      <c r="K43" s="18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89"/>
      <c r="G44" s="11"/>
      <c r="H44" s="11"/>
      <c r="I44" s="11"/>
      <c r="J44" s="181"/>
      <c r="K44" s="18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9"/>
      <c r="G45" s="11"/>
      <c r="H45" s="11"/>
      <c r="I45" s="11"/>
      <c r="J45" s="181"/>
      <c r="K45" s="18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81"/>
      <c r="K46" s="18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81"/>
      <c r="K47" s="18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81"/>
      <c r="K48" s="18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81"/>
      <c r="K49" s="18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183"/>
      <c r="K50" s="184"/>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J51" s="185"/>
      <c r="K51" s="185"/>
      <c r="M51" s="51"/>
      <c r="P51" s="51"/>
      <c r="Y51" s="51"/>
      <c r="AB51" s="51"/>
      <c r="AH51" s="76"/>
      <c r="AI51" s="76"/>
      <c r="AJ51" s="76"/>
      <c r="AK51" s="76"/>
    </row>
    <row r="52" spans="1:37" ht="63.75" x14ac:dyDescent="0.2">
      <c r="A52" s="56" t="str">
        <f>+A19</f>
        <v>September, 2022</v>
      </c>
      <c r="B52" s="57" t="s">
        <v>156</v>
      </c>
      <c r="C52" s="57" t="s">
        <v>21</v>
      </c>
      <c r="D52" s="57" t="s">
        <v>112</v>
      </c>
      <c r="E52" s="57" t="s">
        <v>22</v>
      </c>
      <c r="F52" s="58" t="str">
        <f>+F41</f>
        <v>Supply Water</v>
      </c>
      <c r="G52" s="58" t="s">
        <v>167</v>
      </c>
      <c r="H52" s="58" t="str">
        <f>+H41</f>
        <v>Demand Water</v>
      </c>
      <c r="I52" s="58" t="str">
        <f>+I41</f>
        <v>Demand Sewer</v>
      </c>
      <c r="J52" s="187" t="s">
        <v>175</v>
      </c>
      <c r="K52" s="187" t="s">
        <v>176</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ht="15" x14ac:dyDescent="0.25">
      <c r="A53" s="56"/>
      <c r="B53" s="11"/>
      <c r="C53" s="11" t="str">
        <f>+C20</f>
        <v>Lakewood</v>
      </c>
      <c r="D53" s="11" t="str">
        <f t="shared" ref="D53:E53" si="2">+D20</f>
        <v>Lakewood</v>
      </c>
      <c r="E53" s="179" t="str">
        <f t="shared" si="2"/>
        <v>08701</v>
      </c>
      <c r="F53" s="176"/>
      <c r="G53" s="11"/>
      <c r="H53" s="201">
        <v>264428</v>
      </c>
      <c r="I53" s="201">
        <v>150789</v>
      </c>
      <c r="J53" s="180">
        <v>71199.08</v>
      </c>
      <c r="K53" s="181">
        <v>121583.83621213792</v>
      </c>
      <c r="M53" s="11">
        <v>10</v>
      </c>
      <c r="N53" s="71">
        <v>8</v>
      </c>
      <c r="P53" s="213">
        <f>'[1]Table 1'!$S$388/M53</f>
        <v>3493.1529999999998</v>
      </c>
      <c r="Q53" s="213">
        <f>'[1]Table 1'!$S$389/N53</f>
        <v>285.14499999999998</v>
      </c>
      <c r="R53" s="11"/>
      <c r="S53" s="11"/>
      <c r="T53" s="205">
        <f>I53/N53</f>
        <v>18848.625</v>
      </c>
      <c r="U53" s="204">
        <f>H53/M53</f>
        <v>26442.799999999999</v>
      </c>
      <c r="V53" s="205">
        <f>I53/N53</f>
        <v>18848.625</v>
      </c>
      <c r="W53" s="11"/>
      <c r="Y53" s="194">
        <v>37212.69</v>
      </c>
      <c r="Z53" s="194">
        <v>151939.4</v>
      </c>
      <c r="AB53" s="193">
        <v>37753.770000000004</v>
      </c>
      <c r="AC53" s="193">
        <v>71199.08</v>
      </c>
      <c r="AD53" s="193">
        <v>71199.08</v>
      </c>
      <c r="AE53" s="4"/>
      <c r="AF53" s="4"/>
    </row>
    <row r="54" spans="1:37" x14ac:dyDescent="0.2">
      <c r="A54" s="56"/>
      <c r="B54" s="11"/>
      <c r="C54" s="11"/>
      <c r="D54" s="11"/>
      <c r="E54" s="11"/>
      <c r="F54" s="11"/>
      <c r="G54" s="11"/>
      <c r="H54" s="11"/>
      <c r="I54" s="11"/>
      <c r="J54" s="181"/>
      <c r="K54" s="18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81"/>
      <c r="K55" s="181"/>
      <c r="M55" s="11"/>
      <c r="N55" s="71"/>
      <c r="P55" s="206"/>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81"/>
      <c r="K56" s="181"/>
      <c r="M56" s="11"/>
      <c r="N56" s="71"/>
      <c r="P56" s="206"/>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81"/>
      <c r="K57" s="181"/>
      <c r="M57" s="11"/>
      <c r="N57" s="71"/>
      <c r="P57" s="206"/>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81"/>
      <c r="K58" s="18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81"/>
      <c r="K59" s="18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183"/>
      <c r="K60" s="184"/>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J61" s="185"/>
      <c r="K61" s="185"/>
      <c r="M61" s="51"/>
      <c r="P61" s="51"/>
      <c r="Y61" s="51"/>
      <c r="AB61" s="59"/>
      <c r="AC61" s="5"/>
      <c r="AD61" s="5"/>
      <c r="AH61" s="76"/>
      <c r="AI61" s="76"/>
      <c r="AJ61" s="76"/>
      <c r="AK61" s="76"/>
    </row>
    <row r="62" spans="1:37" ht="63.75" x14ac:dyDescent="0.2">
      <c r="A62" s="56" t="str">
        <f>+A30</f>
        <v>September, 2021</v>
      </c>
      <c r="B62" s="57" t="s">
        <v>156</v>
      </c>
      <c r="C62" s="57" t="s">
        <v>21</v>
      </c>
      <c r="D62" s="57" t="s">
        <v>112</v>
      </c>
      <c r="E62" s="57" t="s">
        <v>22</v>
      </c>
      <c r="F62" s="58" t="str">
        <f>+F52</f>
        <v>Supply Water</v>
      </c>
      <c r="G62" s="58" t="s">
        <v>167</v>
      </c>
      <c r="H62" s="58" t="str">
        <f>+H52</f>
        <v>Demand Water</v>
      </c>
      <c r="I62" s="58" t="str">
        <f>+I52</f>
        <v>Demand Sewer</v>
      </c>
      <c r="J62" s="187" t="s">
        <v>175</v>
      </c>
      <c r="K62" s="187" t="s">
        <v>176</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ht="15" x14ac:dyDescent="0.25">
      <c r="A63" s="56"/>
      <c r="B63" s="11"/>
      <c r="C63" s="11" t="str">
        <f>+C53</f>
        <v>Lakewood</v>
      </c>
      <c r="D63" s="11" t="str">
        <f t="shared" ref="D63:E63" si="3">+D53</f>
        <v>Lakewood</v>
      </c>
      <c r="E63" s="179" t="str">
        <f t="shared" si="3"/>
        <v>08701</v>
      </c>
      <c r="F63" s="176"/>
      <c r="G63" s="11"/>
      <c r="H63" s="205">
        <v>270442</v>
      </c>
      <c r="I63" s="205">
        <v>208405</v>
      </c>
      <c r="J63" s="180">
        <v>53745.380000000005</v>
      </c>
      <c r="K63" s="181">
        <v>106293.43138531863</v>
      </c>
      <c r="M63" s="11">
        <v>11</v>
      </c>
      <c r="N63" s="71">
        <v>9</v>
      </c>
      <c r="P63" s="213">
        <f>'[2]Table 1'!$P$374/M63</f>
        <v>3045.661818181818</v>
      </c>
      <c r="Q63" s="213">
        <f>'[2]Table 1'!$P$375/N63</f>
        <v>247.74777777777777</v>
      </c>
      <c r="R63" s="11"/>
      <c r="S63" s="11"/>
      <c r="T63" s="203">
        <f>H63/M63</f>
        <v>24585.636363636364</v>
      </c>
      <c r="U63" s="203">
        <f>I63/N63</f>
        <v>23156.111111111109</v>
      </c>
      <c r="V63" s="11"/>
      <c r="W63" s="11"/>
      <c r="Y63" s="11">
        <v>35732.01</v>
      </c>
      <c r="Z63" s="213">
        <v>83635.7</v>
      </c>
      <c r="AB63" s="193">
        <v>33360.54</v>
      </c>
      <c r="AC63" s="193">
        <v>53745.380000000005</v>
      </c>
      <c r="AD63" s="193">
        <v>53745.380000000005</v>
      </c>
      <c r="AE63" s="4"/>
      <c r="AF63" s="4"/>
    </row>
    <row r="64" spans="1:37" x14ac:dyDescent="0.2">
      <c r="A64" s="56"/>
      <c r="B64" s="11"/>
      <c r="C64" s="11"/>
      <c r="D64" s="11"/>
      <c r="E64" s="11"/>
      <c r="F64" s="11"/>
      <c r="G64" s="11"/>
      <c r="H64" s="11"/>
      <c r="I64" s="11"/>
      <c r="J64" s="181"/>
      <c r="K64" s="18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81"/>
      <c r="K65" s="181"/>
      <c r="M65" s="11"/>
      <c r="N65" s="71"/>
      <c r="P65" s="206"/>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81"/>
      <c r="K66" s="181"/>
      <c r="M66" s="11"/>
      <c r="N66" s="71"/>
      <c r="P66" s="206"/>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81"/>
      <c r="K67" s="181"/>
      <c r="M67" s="11"/>
      <c r="N67" s="71"/>
      <c r="P67" s="206"/>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81"/>
      <c r="K68" s="18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81"/>
      <c r="K69" s="18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183"/>
      <c r="K70" s="184"/>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J71" s="185"/>
      <c r="K71" s="185"/>
      <c r="M71" s="51"/>
      <c r="P71" s="51"/>
      <c r="Y71" s="51"/>
      <c r="AB71" s="59"/>
      <c r="AC71" s="5"/>
      <c r="AD71" s="5"/>
      <c r="AH71" s="76"/>
      <c r="AI71" s="76"/>
      <c r="AJ71" s="76"/>
      <c r="AK71" s="76"/>
    </row>
    <row r="72" spans="1:37" ht="63.75" x14ac:dyDescent="0.2">
      <c r="A72" s="56" t="str">
        <f>+A41</f>
        <v>September, 2019</v>
      </c>
      <c r="B72" s="57" t="s">
        <v>156</v>
      </c>
      <c r="C72" s="57" t="s">
        <v>21</v>
      </c>
      <c r="D72" s="57" t="s">
        <v>112</v>
      </c>
      <c r="E72" s="57" t="s">
        <v>22</v>
      </c>
      <c r="F72" s="58" t="str">
        <f>+F62</f>
        <v>Supply Water</v>
      </c>
      <c r="G72" s="58" t="s">
        <v>167</v>
      </c>
      <c r="H72" s="58" t="str">
        <f>+H62</f>
        <v>Demand Water</v>
      </c>
      <c r="I72" s="58" t="str">
        <f>+I62</f>
        <v>Demand Sewer</v>
      </c>
      <c r="J72" s="187" t="s">
        <v>175</v>
      </c>
      <c r="K72" s="187" t="s">
        <v>176</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ht="15" x14ac:dyDescent="0.25">
      <c r="A73" s="56"/>
      <c r="B73" s="11"/>
      <c r="C73" s="11" t="str">
        <f>+C63</f>
        <v>Lakewood</v>
      </c>
      <c r="D73" s="11" t="str">
        <f t="shared" ref="D73:E73" si="4">+D63</f>
        <v>Lakewood</v>
      </c>
      <c r="E73" s="179" t="str">
        <f t="shared" si="4"/>
        <v>08701</v>
      </c>
      <c r="F73" s="176"/>
      <c r="G73" s="11"/>
      <c r="H73" s="205">
        <v>321927</v>
      </c>
      <c r="I73" s="205">
        <v>239703</v>
      </c>
      <c r="J73" s="180">
        <v>84826.23</v>
      </c>
      <c r="K73" s="181">
        <v>106079.65307493224</v>
      </c>
      <c r="M73" s="11">
        <v>10</v>
      </c>
      <c r="N73" s="71">
        <v>8</v>
      </c>
      <c r="P73" s="11">
        <f>'[3]Table 1'!$U$360/M73</f>
        <v>3412.3959999999997</v>
      </c>
      <c r="Q73" s="11">
        <f>'[3]Table 1'!$U$361/N73</f>
        <v>275.09875</v>
      </c>
      <c r="S73" s="11"/>
      <c r="T73" s="205">
        <f>H73/M73</f>
        <v>32192.7</v>
      </c>
      <c r="U73" s="205">
        <f>I73/N73</f>
        <v>29962.875</v>
      </c>
      <c r="V73" s="11"/>
      <c r="W73" s="11"/>
      <c r="Y73" s="213">
        <v>36324.75</v>
      </c>
      <c r="Z73" s="213">
        <v>82132.87</v>
      </c>
      <c r="AB73" s="193">
        <v>33776.269999999997</v>
      </c>
      <c r="AC73" s="193">
        <v>84826.23</v>
      </c>
      <c r="AD73" s="193">
        <v>84826.23</v>
      </c>
      <c r="AE73" s="4"/>
      <c r="AF73" s="4"/>
    </row>
    <row r="74" spans="1:37" x14ac:dyDescent="0.2">
      <c r="A74" s="56"/>
      <c r="B74" s="11"/>
      <c r="C74" s="11"/>
      <c r="D74" s="11"/>
      <c r="E74" s="11"/>
      <c r="F74" s="11"/>
      <c r="G74" s="11"/>
      <c r="H74" s="205"/>
      <c r="I74" s="205"/>
      <c r="J74" s="181"/>
      <c r="K74" s="18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81"/>
      <c r="K75" s="18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81"/>
      <c r="K76" s="18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81"/>
      <c r="K77" s="18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81"/>
      <c r="K78" s="18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81"/>
      <c r="K79" s="18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183"/>
      <c r="K80" s="184"/>
      <c r="M80" s="98"/>
      <c r="N80" s="99"/>
      <c r="P80" s="104" t="s">
        <v>136</v>
      </c>
      <c r="Q80" s="102" t="s">
        <v>136</v>
      </c>
      <c r="R80" s="102" t="s">
        <v>136</v>
      </c>
      <c r="S80" s="102" t="s">
        <v>136</v>
      </c>
      <c r="T80" s="102" t="s">
        <v>136</v>
      </c>
      <c r="U80" s="102" t="s">
        <v>136</v>
      </c>
      <c r="V80" s="102" t="s">
        <v>136</v>
      </c>
      <c r="W80" s="105" t="s">
        <v>136</v>
      </c>
      <c r="Y80" s="141"/>
      <c r="Z80" s="155"/>
      <c r="AB80" s="141"/>
      <c r="AC80" s="156"/>
      <c r="AD80" s="99"/>
      <c r="AE80" s="4"/>
      <c r="AF80" s="4"/>
    </row>
    <row r="81" spans="1:37" s="4" customFormat="1" x14ac:dyDescent="0.2">
      <c r="A81" s="56"/>
      <c r="J81" s="185"/>
      <c r="K81" s="185"/>
      <c r="AB81" s="5"/>
      <c r="AC81" s="5"/>
      <c r="AD81" s="5"/>
      <c r="AH81" s="76"/>
      <c r="AI81" s="76"/>
      <c r="AJ81" s="76"/>
      <c r="AK81" s="76"/>
    </row>
    <row r="82" spans="1:37" s="4" customFormat="1" hidden="1" x14ac:dyDescent="0.2">
      <c r="J82" s="185"/>
      <c r="K82" s="185"/>
      <c r="M82" s="51"/>
      <c r="P82" s="51"/>
      <c r="Y82" s="51"/>
      <c r="AB82" s="51"/>
      <c r="AH82" s="76"/>
      <c r="AI82" s="76"/>
      <c r="AJ82" s="76"/>
      <c r="AK82" s="76"/>
    </row>
    <row r="83" spans="1:37" s="4" customFormat="1" hidden="1" x14ac:dyDescent="0.2">
      <c r="J83" s="185"/>
      <c r="K83" s="185"/>
      <c r="M83" s="51"/>
      <c r="P83" s="51"/>
      <c r="Y83" s="51"/>
      <c r="AB83" s="51"/>
      <c r="AH83" s="76"/>
      <c r="AI83" s="76"/>
      <c r="AJ83" s="76"/>
      <c r="AK83" s="76"/>
    </row>
    <row r="84" spans="1:37" s="4" customFormat="1" hidden="1" x14ac:dyDescent="0.2">
      <c r="J84" s="185"/>
      <c r="K84" s="185"/>
      <c r="M84" s="51"/>
      <c r="P84" s="51"/>
      <c r="Y84" s="51"/>
      <c r="AB84" s="51"/>
      <c r="AH84" s="76"/>
      <c r="AI84" s="76"/>
      <c r="AJ84" s="76"/>
      <c r="AK84" s="76"/>
    </row>
    <row r="85" spans="1:37" s="4" customFormat="1" hidden="1" x14ac:dyDescent="0.2">
      <c r="J85" s="185"/>
      <c r="K85" s="185"/>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E17" sqref="E1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7" t="s">
        <v>105</v>
      </c>
    </row>
    <row r="2" spans="1:20" ht="12.95" customHeight="1" x14ac:dyDescent="0.25">
      <c r="A2" s="128" t="s">
        <v>110</v>
      </c>
      <c r="B2" s="129"/>
      <c r="C2" s="129"/>
      <c r="D2" s="130"/>
      <c r="E2" s="4"/>
      <c r="F2" s="4"/>
      <c r="G2" s="4"/>
      <c r="H2" s="4"/>
      <c r="I2" s="4"/>
      <c r="K2" s="245" t="s">
        <v>19</v>
      </c>
      <c r="L2" s="246"/>
      <c r="M2" s="9"/>
      <c r="N2" s="9"/>
      <c r="O2" s="245" t="s">
        <v>109</v>
      </c>
      <c r="P2" s="257"/>
      <c r="Q2" s="246"/>
      <c r="R2" s="9"/>
      <c r="S2" s="9"/>
      <c r="T2" s="9"/>
    </row>
    <row r="3" spans="1:20" x14ac:dyDescent="0.25">
      <c r="A3" s="131" t="s">
        <v>14</v>
      </c>
      <c r="B3" s="53"/>
      <c r="C3" s="53"/>
      <c r="D3" s="132"/>
      <c r="E3" s="4"/>
      <c r="F3" s="4"/>
      <c r="G3" s="4"/>
      <c r="H3" s="9"/>
      <c r="I3" s="4"/>
      <c r="K3" s="247"/>
      <c r="L3" s="248"/>
      <c r="M3" s="9"/>
      <c r="N3" s="9"/>
      <c r="O3" s="247"/>
      <c r="P3" s="258"/>
      <c r="Q3" s="248"/>
      <c r="R3" s="9"/>
      <c r="S3" s="9"/>
      <c r="T3" s="9"/>
    </row>
    <row r="4" spans="1:20" x14ac:dyDescent="0.25">
      <c r="A4" s="133" t="s">
        <v>15</v>
      </c>
      <c r="B4" s="54"/>
      <c r="C4" s="54"/>
      <c r="D4" s="134"/>
      <c r="E4" s="4"/>
      <c r="F4" s="4"/>
      <c r="G4" s="4"/>
      <c r="H4" s="9"/>
      <c r="I4" s="4"/>
      <c r="K4" s="247"/>
      <c r="L4" s="248"/>
      <c r="M4" s="9"/>
      <c r="N4" s="9"/>
      <c r="O4" s="247"/>
      <c r="P4" s="258"/>
      <c r="Q4" s="248"/>
      <c r="R4" s="9"/>
      <c r="S4" s="9"/>
      <c r="T4" s="9"/>
    </row>
    <row r="5" spans="1:20" ht="15.75" thickBot="1" x14ac:dyDescent="0.3">
      <c r="A5" s="133" t="s">
        <v>16</v>
      </c>
      <c r="B5" s="54"/>
      <c r="C5" s="54"/>
      <c r="D5" s="134"/>
      <c r="E5" s="4"/>
      <c r="F5" s="54"/>
      <c r="G5" s="4"/>
      <c r="H5" s="9"/>
      <c r="I5" s="4"/>
      <c r="K5" s="249"/>
      <c r="L5" s="250"/>
      <c r="M5" s="9"/>
      <c r="N5" s="9"/>
      <c r="O5" s="247"/>
      <c r="P5" s="258"/>
      <c r="Q5" s="248"/>
      <c r="R5" s="9"/>
      <c r="S5" s="9"/>
      <c r="T5" s="9"/>
    </row>
    <row r="6" spans="1:20" ht="15.75" thickBot="1" x14ac:dyDescent="0.3">
      <c r="A6" s="133" t="s">
        <v>17</v>
      </c>
      <c r="B6" s="54"/>
      <c r="C6" s="54"/>
      <c r="D6" s="134"/>
      <c r="E6" s="4"/>
      <c r="F6" s="54"/>
      <c r="G6" s="4"/>
      <c r="H6" s="9"/>
      <c r="I6" s="9"/>
      <c r="J6" s="9"/>
      <c r="L6" s="9"/>
      <c r="M6" s="9"/>
      <c r="N6" s="9"/>
      <c r="O6" s="249"/>
      <c r="P6" s="259"/>
      <c r="Q6" s="250"/>
      <c r="R6" s="9"/>
    </row>
    <row r="7" spans="1:20" ht="15.75" thickBot="1" x14ac:dyDescent="0.3">
      <c r="A7" s="135" t="s">
        <v>18</v>
      </c>
      <c r="B7" s="136"/>
      <c r="C7" s="136"/>
      <c r="D7" s="137"/>
      <c r="E7" s="4"/>
      <c r="F7" s="54"/>
      <c r="G7" s="4"/>
      <c r="H7" s="4"/>
      <c r="I7" s="4"/>
      <c r="K7" s="51"/>
      <c r="L7" s="4"/>
      <c r="M7" s="4"/>
      <c r="O7" s="159"/>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185</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7" t="s">
        <v>215</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135</v>
      </c>
      <c r="K14" s="51"/>
      <c r="L14" s="4"/>
      <c r="M14" s="127"/>
    </row>
    <row r="15" spans="1:20" x14ac:dyDescent="0.25">
      <c r="A15" s="145" t="s">
        <v>202</v>
      </c>
      <c r="B15" s="4"/>
      <c r="C15" s="4"/>
      <c r="D15" s="4"/>
      <c r="E15" s="4"/>
      <c r="F15" s="4"/>
      <c r="G15" s="4"/>
      <c r="H15" s="4"/>
      <c r="I15" s="4"/>
      <c r="K15" s="51"/>
      <c r="L15" s="4"/>
      <c r="M15" s="4"/>
      <c r="O15" s="51"/>
    </row>
    <row r="16" spans="1:20" ht="63.75" x14ac:dyDescent="0.25">
      <c r="A16" s="56" t="str">
        <f>+'Customers Financials, Usages'!A19</f>
        <v>September, 2022</v>
      </c>
      <c r="B16" s="3" t="s">
        <v>20</v>
      </c>
      <c r="C16" s="3" t="s">
        <v>21</v>
      </c>
      <c r="D16" s="3" t="s">
        <v>112</v>
      </c>
      <c r="E16" s="3" t="s">
        <v>22</v>
      </c>
      <c r="F16" s="2" t="s">
        <v>23</v>
      </c>
      <c r="G16" s="2" t="s">
        <v>24</v>
      </c>
      <c r="H16" s="2" t="s">
        <v>25</v>
      </c>
      <c r="I16" s="2" t="s">
        <v>111</v>
      </c>
      <c r="J16" s="72"/>
      <c r="K16" s="50" t="s">
        <v>149</v>
      </c>
      <c r="L16" s="94" t="s">
        <v>150</v>
      </c>
      <c r="M16" s="101" t="s">
        <v>151</v>
      </c>
      <c r="N16" s="72"/>
      <c r="O16" s="251" t="s">
        <v>166</v>
      </c>
      <c r="P16" s="252"/>
      <c r="Q16" s="252"/>
      <c r="R16" s="253"/>
    </row>
    <row r="17" spans="1:16384" s="5" customFormat="1" ht="12.75" x14ac:dyDescent="0.2">
      <c r="A17" s="56"/>
      <c r="B17" s="11"/>
      <c r="C17" s="11" t="s">
        <v>205</v>
      </c>
      <c r="D17" s="11" t="s">
        <v>205</v>
      </c>
      <c r="E17" s="178" t="s">
        <v>207</v>
      </c>
      <c r="F17" s="11"/>
      <c r="G17" s="11"/>
      <c r="H17" s="11"/>
      <c r="I17" s="11"/>
      <c r="J17" s="4"/>
      <c r="K17" s="11"/>
      <c r="L17" s="11"/>
      <c r="M17" s="11"/>
      <c r="N17" s="4"/>
      <c r="O17" s="254"/>
      <c r="P17" s="255"/>
      <c r="Q17" s="255"/>
      <c r="R17" s="256"/>
      <c r="S17" s="4"/>
      <c r="T17" s="4"/>
      <c r="U17" s="4"/>
      <c r="V17" s="4"/>
    </row>
    <row r="18" spans="1:16384" s="5" customFormat="1" ht="12.75" x14ac:dyDescent="0.2">
      <c r="A18" s="56"/>
      <c r="B18" s="11"/>
      <c r="C18" s="11"/>
      <c r="D18" s="11"/>
      <c r="E18" s="11"/>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1"/>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1"/>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1"/>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1"/>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95"/>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64"/>
      <c r="P25" s="265"/>
      <c r="Q25" s="265"/>
      <c r="R25" s="266"/>
      <c r="S25" s="4"/>
      <c r="T25" s="4"/>
      <c r="U25" s="4"/>
      <c r="V25" s="4"/>
    </row>
    <row r="26" spans="1:16384" s="4" customFormat="1" ht="12.75" x14ac:dyDescent="0.2">
      <c r="A26" s="56"/>
      <c r="K26" s="51"/>
    </row>
    <row r="27" spans="1:16384" ht="63.75" x14ac:dyDescent="0.25">
      <c r="A27" s="56" t="str">
        <f>+'Customers Financials, Usages'!A30</f>
        <v>September, 2021</v>
      </c>
      <c r="B27" s="3" t="s">
        <v>20</v>
      </c>
      <c r="C27" s="3" t="s">
        <v>21</v>
      </c>
      <c r="D27" s="3" t="s">
        <v>112</v>
      </c>
      <c r="E27" s="3" t="s">
        <v>22</v>
      </c>
      <c r="F27" s="2" t="s">
        <v>23</v>
      </c>
      <c r="G27" s="2" t="s">
        <v>24</v>
      </c>
      <c r="H27" s="2" t="s">
        <v>25</v>
      </c>
      <c r="I27" s="2" t="s">
        <v>111</v>
      </c>
      <c r="J27" s="72"/>
      <c r="K27" s="50" t="s">
        <v>149</v>
      </c>
      <c r="L27" s="94" t="s">
        <v>150</v>
      </c>
      <c r="M27" s="101" t="s">
        <v>151</v>
      </c>
      <c r="N27" s="72"/>
      <c r="O27" s="268" t="s">
        <v>166</v>
      </c>
      <c r="P27" s="269"/>
      <c r="Q27" s="269"/>
      <c r="R27" s="270"/>
      <c r="U27" s="4"/>
      <c r="V27" s="4"/>
    </row>
    <row r="28" spans="1:16384" x14ac:dyDescent="0.25">
      <c r="A28" s="56"/>
      <c r="B28" s="11"/>
      <c r="C28" s="11"/>
      <c r="D28" s="11"/>
      <c r="E28" s="11"/>
      <c r="F28" s="11"/>
      <c r="G28" s="11"/>
      <c r="H28" s="11"/>
      <c r="I28" s="11"/>
      <c r="K28" s="11"/>
      <c r="L28" s="11"/>
      <c r="M28" s="11"/>
      <c r="O28" s="254"/>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x14ac:dyDescent="0.25">
      <c r="A29" s="56"/>
      <c r="B29" s="11"/>
      <c r="C29" s="11"/>
      <c r="D29" s="11"/>
      <c r="E29" s="11"/>
      <c r="F29" s="11"/>
      <c r="G29" s="11"/>
      <c r="H29" s="11"/>
      <c r="I29" s="11"/>
      <c r="K29" s="11"/>
      <c r="L29" s="11"/>
      <c r="M29" s="11"/>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x14ac:dyDescent="0.25">
      <c r="A30" s="56"/>
      <c r="B30" s="11"/>
      <c r="C30" s="11"/>
      <c r="D30" s="11"/>
      <c r="E30" s="11"/>
      <c r="F30" s="11"/>
      <c r="G30" s="11"/>
      <c r="H30" s="11"/>
      <c r="I30" s="11"/>
      <c r="K30" s="11"/>
      <c r="L30" s="11"/>
      <c r="M30" s="11"/>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x14ac:dyDescent="0.25">
      <c r="A31" s="56"/>
      <c r="B31" s="11"/>
      <c r="C31" s="11"/>
      <c r="D31" s="11"/>
      <c r="E31" s="11"/>
      <c r="F31" s="11"/>
      <c r="G31" s="11"/>
      <c r="H31" s="11"/>
      <c r="I31" s="11"/>
      <c r="K31" s="11"/>
      <c r="L31" s="11"/>
      <c r="M31" s="11"/>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x14ac:dyDescent="0.25">
      <c r="A32" s="56"/>
      <c r="B32" s="11"/>
      <c r="C32" s="11"/>
      <c r="D32" s="11"/>
      <c r="E32" s="11"/>
      <c r="F32" s="11"/>
      <c r="G32" s="11"/>
      <c r="H32" s="11"/>
      <c r="I32" s="11"/>
      <c r="K32" s="11"/>
      <c r="L32" s="11"/>
      <c r="M32" s="11"/>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x14ac:dyDescent="0.25">
      <c r="A33" s="56"/>
      <c r="B33" s="11"/>
      <c r="C33" s="11"/>
      <c r="D33" s="11"/>
      <c r="E33" s="11"/>
      <c r="F33" s="11"/>
      <c r="G33" s="11"/>
      <c r="H33" s="11"/>
      <c r="I33" s="11"/>
      <c r="K33" s="11"/>
      <c r="L33" s="11"/>
      <c r="M33" s="11"/>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x14ac:dyDescent="0.25">
      <c r="A34" s="56"/>
      <c r="B34" s="11"/>
      <c r="C34" s="11"/>
      <c r="D34" s="11"/>
      <c r="E34" s="11"/>
      <c r="F34" s="11"/>
      <c r="G34" s="11"/>
      <c r="H34" s="11"/>
      <c r="I34" s="11"/>
      <c r="K34" s="11"/>
      <c r="L34" s="11"/>
      <c r="M34" s="11"/>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ht="15.75" thickBot="1" x14ac:dyDescent="0.3">
      <c r="A35" s="56"/>
      <c r="B35" s="95"/>
      <c r="C35" s="95"/>
      <c r="D35" s="95"/>
      <c r="E35" s="95"/>
      <c r="F35" s="95"/>
      <c r="G35" s="95"/>
      <c r="H35" s="95"/>
      <c r="I35" s="95"/>
      <c r="K35" s="95"/>
      <c r="L35" s="95"/>
      <c r="M35" s="95"/>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ht="15.75" thickBot="1" x14ac:dyDescent="0.3">
      <c r="A36" s="56"/>
      <c r="B36" s="96" t="s">
        <v>134</v>
      </c>
      <c r="C36" s="97"/>
      <c r="D36" s="97"/>
      <c r="E36" s="97"/>
      <c r="F36" s="98"/>
      <c r="G36" s="98"/>
      <c r="H36" s="98"/>
      <c r="I36" s="102" t="s">
        <v>136</v>
      </c>
      <c r="K36" s="98"/>
      <c r="L36" s="98"/>
      <c r="M36" s="98"/>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K37" s="51"/>
    </row>
    <row r="38" spans="1:16384" ht="63.75" x14ac:dyDescent="0.25">
      <c r="A38" s="56" t="str">
        <f>+'Customers Financials, Usages'!A41</f>
        <v>September, 2019</v>
      </c>
      <c r="B38" s="3" t="s">
        <v>20</v>
      </c>
      <c r="C38" s="3" t="s">
        <v>21</v>
      </c>
      <c r="D38" s="3" t="s">
        <v>112</v>
      </c>
      <c r="E38" s="3" t="s">
        <v>22</v>
      </c>
      <c r="F38" s="2" t="s">
        <v>23</v>
      </c>
      <c r="G38" s="2" t="s">
        <v>24</v>
      </c>
      <c r="H38" s="2" t="s">
        <v>25</v>
      </c>
      <c r="I38" s="2" t="s">
        <v>111</v>
      </c>
      <c r="J38" s="72"/>
      <c r="K38" s="50" t="s">
        <v>149</v>
      </c>
      <c r="L38" s="94" t="s">
        <v>150</v>
      </c>
      <c r="M38" s="101" t="s">
        <v>151</v>
      </c>
      <c r="N38" s="72"/>
      <c r="O38" s="268" t="s">
        <v>166</v>
      </c>
      <c r="P38" s="269"/>
      <c r="Q38" s="269"/>
      <c r="R38" s="270"/>
      <c r="U38" s="4"/>
      <c r="V38" s="4"/>
    </row>
    <row r="39" spans="1:16384" x14ac:dyDescent="0.25">
      <c r="A39" s="56"/>
      <c r="B39" s="11"/>
      <c r="C39" s="11"/>
      <c r="D39" s="11"/>
      <c r="E39" s="11"/>
      <c r="F39" s="11"/>
      <c r="G39" s="11"/>
      <c r="H39" s="11"/>
      <c r="I39" s="11"/>
      <c r="K39" s="11"/>
      <c r="L39" s="11"/>
      <c r="M39" s="11"/>
      <c r="O39" s="254"/>
      <c r="P39" s="255"/>
      <c r="Q39" s="255"/>
      <c r="R39" s="256"/>
      <c r="U39" s="4"/>
      <c r="V39" s="4"/>
    </row>
    <row r="40" spans="1:16384" x14ac:dyDescent="0.25">
      <c r="A40" s="56"/>
      <c r="B40" s="11"/>
      <c r="C40" s="11"/>
      <c r="D40" s="11"/>
      <c r="E40" s="11"/>
      <c r="F40" s="11"/>
      <c r="G40" s="11"/>
      <c r="H40" s="11"/>
      <c r="I40" s="11"/>
      <c r="K40" s="11"/>
      <c r="L40" s="11"/>
      <c r="M40" s="11"/>
      <c r="O40" s="254"/>
      <c r="P40" s="255"/>
      <c r="Q40" s="255"/>
      <c r="R40" s="256"/>
      <c r="U40" s="4"/>
      <c r="V40" s="4"/>
    </row>
    <row r="41" spans="1:16384" x14ac:dyDescent="0.25">
      <c r="A41" s="56"/>
      <c r="B41" s="11"/>
      <c r="C41" s="11"/>
      <c r="D41" s="11"/>
      <c r="E41" s="11"/>
      <c r="F41" s="11"/>
      <c r="G41" s="11"/>
      <c r="H41" s="11"/>
      <c r="I41" s="11"/>
      <c r="K41" s="11"/>
      <c r="L41" s="11"/>
      <c r="M41" s="11"/>
      <c r="O41" s="254"/>
      <c r="P41" s="255"/>
      <c r="Q41" s="255"/>
      <c r="R41" s="256"/>
      <c r="U41" s="4"/>
      <c r="V41" s="4"/>
    </row>
    <row r="42" spans="1:16384" x14ac:dyDescent="0.25">
      <c r="A42" s="56"/>
      <c r="B42" s="11"/>
      <c r="C42" s="11"/>
      <c r="D42" s="11"/>
      <c r="E42" s="11"/>
      <c r="F42" s="11"/>
      <c r="G42" s="11"/>
      <c r="H42" s="11"/>
      <c r="I42" s="11"/>
      <c r="K42" s="11"/>
      <c r="L42" s="11"/>
      <c r="M42" s="11"/>
      <c r="O42" s="254"/>
      <c r="P42" s="255"/>
      <c r="Q42" s="255"/>
      <c r="R42" s="256"/>
      <c r="U42" s="4"/>
      <c r="V42" s="4"/>
    </row>
    <row r="43" spans="1:16384" x14ac:dyDescent="0.25">
      <c r="A43" s="56"/>
      <c r="B43" s="11"/>
      <c r="C43" s="11"/>
      <c r="D43" s="11"/>
      <c r="E43" s="11"/>
      <c r="F43" s="11"/>
      <c r="G43" s="11"/>
      <c r="H43" s="11"/>
      <c r="I43" s="11"/>
      <c r="K43" s="11"/>
      <c r="L43" s="11"/>
      <c r="M43" s="11"/>
      <c r="O43" s="254"/>
      <c r="P43" s="255"/>
      <c r="Q43" s="255"/>
      <c r="R43" s="256"/>
      <c r="U43" s="4"/>
      <c r="V43" s="4"/>
    </row>
    <row r="44" spans="1:16384" x14ac:dyDescent="0.25">
      <c r="A44" s="56"/>
      <c r="B44" s="11"/>
      <c r="C44" s="11"/>
      <c r="D44" s="11"/>
      <c r="E44" s="11"/>
      <c r="F44" s="11"/>
      <c r="G44" s="11"/>
      <c r="H44" s="11"/>
      <c r="I44" s="11"/>
      <c r="K44" s="11"/>
      <c r="L44" s="11"/>
      <c r="M44" s="11"/>
      <c r="O44" s="254"/>
      <c r="P44" s="255"/>
      <c r="Q44" s="255"/>
      <c r="R44" s="256"/>
      <c r="U44" s="4"/>
      <c r="V44" s="4"/>
    </row>
    <row r="45" spans="1:16384" x14ac:dyDescent="0.25">
      <c r="A45" s="56"/>
      <c r="B45" s="11"/>
      <c r="C45" s="11"/>
      <c r="D45" s="11"/>
      <c r="E45" s="11"/>
      <c r="F45" s="11"/>
      <c r="G45" s="11"/>
      <c r="H45" s="11"/>
      <c r="I45" s="11"/>
      <c r="K45" s="11"/>
      <c r="L45" s="11"/>
      <c r="M45" s="11"/>
      <c r="O45" s="254"/>
      <c r="P45" s="255"/>
      <c r="Q45" s="255"/>
      <c r="R45" s="256"/>
      <c r="U45" s="4"/>
      <c r="V45" s="4"/>
    </row>
    <row r="46" spans="1:16384" ht="15.75" thickBot="1" x14ac:dyDescent="0.3">
      <c r="A46" s="56"/>
      <c r="B46" s="95"/>
      <c r="C46" s="95"/>
      <c r="D46" s="95"/>
      <c r="E46" s="95"/>
      <c r="F46" s="95"/>
      <c r="G46" s="95"/>
      <c r="H46" s="95"/>
      <c r="I46" s="95"/>
      <c r="K46" s="95"/>
      <c r="L46" s="95"/>
      <c r="M46" s="95"/>
      <c r="O46" s="271"/>
      <c r="P46" s="272"/>
      <c r="Q46" s="272"/>
      <c r="R46" s="273"/>
      <c r="U46" s="4"/>
      <c r="V46" s="4"/>
    </row>
    <row r="47" spans="1:16384" ht="15.75" thickBot="1" x14ac:dyDescent="0.3">
      <c r="A47" s="56"/>
      <c r="B47" s="96" t="s">
        <v>134</v>
      </c>
      <c r="C47" s="97"/>
      <c r="D47" s="97"/>
      <c r="E47" s="97"/>
      <c r="F47" s="98"/>
      <c r="G47" s="98"/>
      <c r="H47" s="98"/>
      <c r="I47" s="102" t="s">
        <v>136</v>
      </c>
      <c r="K47" s="98"/>
      <c r="L47" s="98"/>
      <c r="M47" s="98"/>
      <c r="O47" s="264"/>
      <c r="P47" s="265"/>
      <c r="Q47" s="265"/>
      <c r="R47" s="266"/>
      <c r="U47" s="4"/>
      <c r="V47" s="4"/>
    </row>
    <row r="48" spans="1:16384" s="4" customFormat="1" ht="13.5" thickBot="1" x14ac:dyDescent="0.25">
      <c r="A48" s="56"/>
      <c r="K48" s="51"/>
    </row>
    <row r="49" spans="1:22" ht="63.75" x14ac:dyDescent="0.25">
      <c r="A49" s="56" t="str">
        <f>+A16</f>
        <v>September, 2022</v>
      </c>
      <c r="B49" s="57" t="s">
        <v>156</v>
      </c>
      <c r="C49" s="57" t="s">
        <v>21</v>
      </c>
      <c r="D49" s="57" t="s">
        <v>112</v>
      </c>
      <c r="E49" s="57" t="s">
        <v>22</v>
      </c>
      <c r="F49" s="58" t="s">
        <v>23</v>
      </c>
      <c r="G49" s="58" t="s">
        <v>24</v>
      </c>
      <c r="H49" s="58" t="s">
        <v>25</v>
      </c>
      <c r="I49" s="58" t="s">
        <v>111</v>
      </c>
      <c r="J49" s="74"/>
      <c r="K49" s="58" t="s">
        <v>149</v>
      </c>
      <c r="L49" s="58" t="s">
        <v>150</v>
      </c>
      <c r="M49" s="58" t="s">
        <v>151</v>
      </c>
      <c r="N49" s="74"/>
      <c r="O49" s="277" t="s">
        <v>166</v>
      </c>
      <c r="P49" s="278"/>
      <c r="Q49" s="278"/>
      <c r="R49" s="278"/>
      <c r="U49" s="4"/>
      <c r="V49" s="4"/>
    </row>
    <row r="50" spans="1:22" x14ac:dyDescent="0.25">
      <c r="A50" s="56"/>
      <c r="B50" s="11"/>
      <c r="C50" s="11"/>
      <c r="D50" s="11"/>
      <c r="E50" s="11"/>
      <c r="F50" s="11"/>
      <c r="G50" s="11"/>
      <c r="H50" s="11"/>
      <c r="I50" s="11"/>
      <c r="K50" s="11"/>
      <c r="L50" s="11"/>
      <c r="M50" s="11"/>
      <c r="O50" s="254"/>
      <c r="P50" s="255"/>
      <c r="Q50" s="255"/>
      <c r="R50" s="256"/>
      <c r="U50" s="4"/>
      <c r="V50" s="4"/>
    </row>
    <row r="51" spans="1:22" x14ac:dyDescent="0.25">
      <c r="A51" s="56"/>
      <c r="B51" s="11"/>
      <c r="C51" s="11"/>
      <c r="D51" s="11"/>
      <c r="E51" s="11"/>
      <c r="F51" s="11"/>
      <c r="G51" s="11"/>
      <c r="H51" s="11"/>
      <c r="I51" s="11"/>
      <c r="K51" s="11"/>
      <c r="L51" s="11"/>
      <c r="M51" s="11"/>
      <c r="O51" s="254"/>
      <c r="P51" s="255"/>
      <c r="Q51" s="255"/>
      <c r="R51" s="256"/>
      <c r="U51" s="4"/>
      <c r="V51" s="4"/>
    </row>
    <row r="52" spans="1:22" x14ac:dyDescent="0.25">
      <c r="A52" s="56"/>
      <c r="B52" s="11"/>
      <c r="C52" s="11"/>
      <c r="D52" s="11"/>
      <c r="E52" s="11"/>
      <c r="F52" s="11"/>
      <c r="G52" s="11"/>
      <c r="H52" s="11"/>
      <c r="I52" s="11"/>
      <c r="K52" s="11"/>
      <c r="L52" s="11"/>
      <c r="M52" s="11"/>
      <c r="O52" s="254"/>
      <c r="P52" s="255"/>
      <c r="Q52" s="255"/>
      <c r="R52" s="256"/>
      <c r="U52" s="4"/>
      <c r="V52" s="4"/>
    </row>
    <row r="53" spans="1:22" x14ac:dyDescent="0.25">
      <c r="A53" s="56"/>
      <c r="B53" s="11"/>
      <c r="C53" s="11"/>
      <c r="D53" s="11"/>
      <c r="E53" s="11"/>
      <c r="F53" s="11"/>
      <c r="G53" s="11"/>
      <c r="H53" s="11"/>
      <c r="I53" s="11"/>
      <c r="K53" s="11"/>
      <c r="L53" s="11"/>
      <c r="M53" s="11"/>
      <c r="O53" s="254"/>
      <c r="P53" s="255"/>
      <c r="Q53" s="255"/>
      <c r="R53" s="256"/>
      <c r="U53" s="4"/>
      <c r="V53" s="4"/>
    </row>
    <row r="54" spans="1:22" x14ac:dyDescent="0.25">
      <c r="A54" s="56"/>
      <c r="B54" s="11"/>
      <c r="C54" s="11"/>
      <c r="D54" s="11"/>
      <c r="E54" s="11"/>
      <c r="F54" s="11"/>
      <c r="G54" s="11"/>
      <c r="H54" s="11"/>
      <c r="I54" s="11"/>
      <c r="K54" s="11"/>
      <c r="L54" s="11"/>
      <c r="M54" s="11"/>
      <c r="O54" s="254"/>
      <c r="P54" s="255"/>
      <c r="Q54" s="255"/>
      <c r="R54" s="256"/>
      <c r="U54" s="4"/>
      <c r="V54" s="4"/>
    </row>
    <row r="55" spans="1:22" x14ac:dyDescent="0.25">
      <c r="A55" s="56"/>
      <c r="B55" s="11"/>
      <c r="C55" s="11"/>
      <c r="D55" s="11"/>
      <c r="E55" s="11"/>
      <c r="F55" s="11"/>
      <c r="G55" s="11"/>
      <c r="H55" s="11"/>
      <c r="I55" s="11"/>
      <c r="K55" s="11"/>
      <c r="L55" s="11"/>
      <c r="M55" s="11"/>
      <c r="O55" s="254"/>
      <c r="P55" s="255"/>
      <c r="Q55" s="255"/>
      <c r="R55" s="256"/>
      <c r="U55" s="4"/>
      <c r="V55" s="4"/>
    </row>
    <row r="56" spans="1:22" ht="15.75" thickBot="1" x14ac:dyDescent="0.3">
      <c r="A56" s="56"/>
      <c r="B56" s="95"/>
      <c r="C56" s="95"/>
      <c r="D56" s="95"/>
      <c r="E56" s="95"/>
      <c r="F56" s="95"/>
      <c r="G56" s="95"/>
      <c r="H56" s="95"/>
      <c r="I56" s="95"/>
      <c r="K56" s="95"/>
      <c r="L56" s="95"/>
      <c r="M56" s="95"/>
      <c r="O56" s="261"/>
      <c r="P56" s="262"/>
      <c r="Q56" s="262"/>
      <c r="R56" s="263"/>
      <c r="U56" s="4"/>
      <c r="V56" s="4"/>
    </row>
    <row r="57" spans="1:22" ht="15.75" thickBot="1" x14ac:dyDescent="0.3">
      <c r="A57" s="56"/>
      <c r="B57" s="96" t="s">
        <v>134</v>
      </c>
      <c r="C57" s="97"/>
      <c r="D57" s="97"/>
      <c r="E57" s="97"/>
      <c r="F57" s="98"/>
      <c r="G57" s="98"/>
      <c r="H57" s="98"/>
      <c r="I57" s="102" t="s">
        <v>136</v>
      </c>
      <c r="K57" s="98"/>
      <c r="L57" s="98"/>
      <c r="M57" s="98"/>
      <c r="O57" s="264"/>
      <c r="P57" s="265"/>
      <c r="Q57" s="265"/>
      <c r="R57" s="266"/>
      <c r="U57" s="4"/>
      <c r="V57" s="4"/>
    </row>
    <row r="58" spans="1:22" s="4" customFormat="1" ht="12.75" x14ac:dyDescent="0.2">
      <c r="A58" s="56"/>
      <c r="K58" s="51"/>
    </row>
    <row r="59" spans="1:22" ht="63.75" x14ac:dyDescent="0.25">
      <c r="A59" s="56" t="str">
        <f>+A27</f>
        <v>September, 2021</v>
      </c>
      <c r="B59" s="57" t="s">
        <v>156</v>
      </c>
      <c r="C59" s="57" t="s">
        <v>21</v>
      </c>
      <c r="D59" s="57" t="s">
        <v>112</v>
      </c>
      <c r="E59" s="57" t="s">
        <v>22</v>
      </c>
      <c r="F59" s="58" t="s">
        <v>23</v>
      </c>
      <c r="G59" s="58" t="s">
        <v>24</v>
      </c>
      <c r="H59" s="58" t="s">
        <v>25</v>
      </c>
      <c r="I59" s="58" t="s">
        <v>111</v>
      </c>
      <c r="J59" s="74"/>
      <c r="K59" s="58" t="s">
        <v>149</v>
      </c>
      <c r="L59" s="58" t="s">
        <v>150</v>
      </c>
      <c r="M59" s="58" t="s">
        <v>151</v>
      </c>
      <c r="N59" s="74"/>
      <c r="O59" s="274" t="s">
        <v>166</v>
      </c>
      <c r="P59" s="275"/>
      <c r="Q59" s="275"/>
      <c r="R59" s="276"/>
      <c r="U59" s="4"/>
      <c r="V59" s="4"/>
    </row>
    <row r="60" spans="1:22" x14ac:dyDescent="0.25">
      <c r="A60" s="56"/>
      <c r="B60" s="11"/>
      <c r="C60" s="11"/>
      <c r="D60" s="11"/>
      <c r="E60" s="11"/>
      <c r="F60" s="11"/>
      <c r="G60" s="11"/>
      <c r="H60" s="11"/>
      <c r="I60" s="11"/>
      <c r="K60" s="11"/>
      <c r="L60" s="11"/>
      <c r="M60" s="11"/>
      <c r="O60" s="254"/>
      <c r="P60" s="255"/>
      <c r="Q60" s="255"/>
      <c r="R60" s="256"/>
      <c r="U60" s="4"/>
      <c r="V60" s="4"/>
    </row>
    <row r="61" spans="1:22" x14ac:dyDescent="0.25">
      <c r="A61" s="56"/>
      <c r="B61" s="11"/>
      <c r="C61" s="11"/>
      <c r="D61" s="11"/>
      <c r="E61" s="11"/>
      <c r="F61" s="11"/>
      <c r="G61" s="11"/>
      <c r="H61" s="11"/>
      <c r="I61" s="11"/>
      <c r="K61" s="11"/>
      <c r="L61" s="11"/>
      <c r="M61" s="11"/>
      <c r="O61" s="254"/>
      <c r="P61" s="255"/>
      <c r="Q61" s="255"/>
      <c r="R61" s="256"/>
      <c r="U61" s="4"/>
      <c r="V61" s="4"/>
    </row>
    <row r="62" spans="1:22" x14ac:dyDescent="0.25">
      <c r="A62" s="56"/>
      <c r="B62" s="11"/>
      <c r="C62" s="11"/>
      <c r="D62" s="11"/>
      <c r="E62" s="11"/>
      <c r="F62" s="11"/>
      <c r="G62" s="11"/>
      <c r="H62" s="11"/>
      <c r="I62" s="11"/>
      <c r="K62" s="11"/>
      <c r="L62" s="11"/>
      <c r="M62" s="11"/>
      <c r="O62" s="254"/>
      <c r="P62" s="255"/>
      <c r="Q62" s="255"/>
      <c r="R62" s="256"/>
      <c r="U62" s="4"/>
      <c r="V62" s="4"/>
    </row>
    <row r="63" spans="1:22" x14ac:dyDescent="0.25">
      <c r="A63" s="56"/>
      <c r="B63" s="11"/>
      <c r="C63" s="11"/>
      <c r="D63" s="11"/>
      <c r="E63" s="11"/>
      <c r="F63" s="11"/>
      <c r="G63" s="11"/>
      <c r="H63" s="11"/>
      <c r="I63" s="11"/>
      <c r="K63" s="11"/>
      <c r="L63" s="11"/>
      <c r="M63" s="11"/>
      <c r="O63" s="254"/>
      <c r="P63" s="255"/>
      <c r="Q63" s="255"/>
      <c r="R63" s="256"/>
      <c r="U63" s="4"/>
      <c r="V63" s="4"/>
    </row>
    <row r="64" spans="1:22" x14ac:dyDescent="0.25">
      <c r="A64" s="56"/>
      <c r="B64" s="11"/>
      <c r="C64" s="11"/>
      <c r="D64" s="11"/>
      <c r="E64" s="11"/>
      <c r="F64" s="11"/>
      <c r="G64" s="11"/>
      <c r="H64" s="11"/>
      <c r="I64" s="11"/>
      <c r="K64" s="11"/>
      <c r="L64" s="11"/>
      <c r="M64" s="11"/>
      <c r="O64" s="254"/>
      <c r="P64" s="255"/>
      <c r="Q64" s="255"/>
      <c r="R64" s="256"/>
      <c r="U64" s="4"/>
      <c r="V64" s="4"/>
    </row>
    <row r="65" spans="1:22" x14ac:dyDescent="0.25">
      <c r="A65" s="56"/>
      <c r="B65" s="11"/>
      <c r="C65" s="11"/>
      <c r="D65" s="11"/>
      <c r="E65" s="11"/>
      <c r="F65" s="11"/>
      <c r="G65" s="11"/>
      <c r="H65" s="11"/>
      <c r="I65" s="11"/>
      <c r="K65" s="11"/>
      <c r="L65" s="11"/>
      <c r="M65" s="11"/>
      <c r="O65" s="254"/>
      <c r="P65" s="255"/>
      <c r="Q65" s="255"/>
      <c r="R65" s="256"/>
      <c r="U65" s="4"/>
      <c r="V65" s="4"/>
    </row>
    <row r="66" spans="1:22" ht="15.75" thickBot="1" x14ac:dyDescent="0.3">
      <c r="A66" s="56"/>
      <c r="B66" s="95"/>
      <c r="C66" s="95"/>
      <c r="D66" s="95"/>
      <c r="E66" s="95"/>
      <c r="F66" s="95"/>
      <c r="G66" s="95"/>
      <c r="H66" s="95"/>
      <c r="I66" s="95"/>
      <c r="K66" s="95"/>
      <c r="L66" s="95"/>
      <c r="M66" s="95"/>
      <c r="O66" s="261"/>
      <c r="P66" s="262"/>
      <c r="Q66" s="262"/>
      <c r="R66" s="263"/>
      <c r="U66" s="4"/>
      <c r="V66" s="4"/>
    </row>
    <row r="67" spans="1:22" ht="15.75" thickBot="1" x14ac:dyDescent="0.3">
      <c r="A67" s="56"/>
      <c r="B67" s="96" t="s">
        <v>134</v>
      </c>
      <c r="C67" s="97"/>
      <c r="D67" s="97"/>
      <c r="E67" s="97"/>
      <c r="F67" s="98"/>
      <c r="G67" s="98"/>
      <c r="H67" s="98"/>
      <c r="I67" s="102" t="s">
        <v>136</v>
      </c>
      <c r="K67" s="98"/>
      <c r="L67" s="98"/>
      <c r="M67" s="98"/>
      <c r="O67" s="264"/>
      <c r="P67" s="265"/>
      <c r="Q67" s="265"/>
      <c r="R67" s="266"/>
      <c r="U67" s="4"/>
      <c r="V67" s="4"/>
    </row>
    <row r="68" spans="1:22" s="4" customFormat="1" ht="12.75" x14ac:dyDescent="0.2">
      <c r="A68" s="56"/>
      <c r="K68" s="51"/>
    </row>
    <row r="69" spans="1:22" ht="63.75" x14ac:dyDescent="0.25">
      <c r="A69" s="56" t="str">
        <f>+A38</f>
        <v>September, 2019</v>
      </c>
      <c r="B69" s="57" t="s">
        <v>156</v>
      </c>
      <c r="C69" s="57" t="s">
        <v>21</v>
      </c>
      <c r="D69" s="57" t="s">
        <v>112</v>
      </c>
      <c r="E69" s="57" t="s">
        <v>22</v>
      </c>
      <c r="F69" s="58" t="s">
        <v>23</v>
      </c>
      <c r="G69" s="58" t="s">
        <v>24</v>
      </c>
      <c r="H69" s="58" t="s">
        <v>25</v>
      </c>
      <c r="I69" s="58" t="s">
        <v>111</v>
      </c>
      <c r="J69" s="74"/>
      <c r="K69" s="58" t="s">
        <v>149</v>
      </c>
      <c r="L69" s="58" t="s">
        <v>150</v>
      </c>
      <c r="M69" s="58" t="s">
        <v>151</v>
      </c>
      <c r="N69" s="74"/>
      <c r="O69" s="274" t="s">
        <v>166</v>
      </c>
      <c r="P69" s="275"/>
      <c r="Q69" s="275"/>
      <c r="R69" s="276"/>
      <c r="U69" s="4"/>
      <c r="V69" s="4"/>
    </row>
    <row r="70" spans="1:22" x14ac:dyDescent="0.25">
      <c r="A70" s="56"/>
      <c r="B70" s="11"/>
      <c r="C70" s="11"/>
      <c r="D70" s="11"/>
      <c r="E70" s="11"/>
      <c r="F70" s="11"/>
      <c r="G70" s="11"/>
      <c r="H70" s="11"/>
      <c r="I70" s="11"/>
      <c r="K70" s="11"/>
      <c r="L70" s="11"/>
      <c r="M70" s="11"/>
      <c r="O70" s="254"/>
      <c r="P70" s="255"/>
      <c r="Q70" s="255"/>
      <c r="R70" s="256"/>
      <c r="U70" s="4"/>
      <c r="V70" s="4"/>
    </row>
    <row r="71" spans="1:22" x14ac:dyDescent="0.25">
      <c r="A71" s="56"/>
      <c r="B71" s="11"/>
      <c r="C71" s="11"/>
      <c r="D71" s="11"/>
      <c r="E71" s="11"/>
      <c r="F71" s="11"/>
      <c r="G71" s="11"/>
      <c r="H71" s="11"/>
      <c r="I71" s="11"/>
      <c r="K71" s="11"/>
      <c r="L71" s="11"/>
      <c r="M71" s="11"/>
      <c r="O71" s="254"/>
      <c r="P71" s="255"/>
      <c r="Q71" s="255"/>
      <c r="R71" s="256"/>
      <c r="U71" s="4"/>
      <c r="V71" s="4"/>
    </row>
    <row r="72" spans="1:22" x14ac:dyDescent="0.25">
      <c r="A72" s="56"/>
      <c r="B72" s="11"/>
      <c r="C72" s="11"/>
      <c r="D72" s="11"/>
      <c r="E72" s="11"/>
      <c r="F72" s="11"/>
      <c r="G72" s="11"/>
      <c r="H72" s="11"/>
      <c r="I72" s="11"/>
      <c r="K72" s="11"/>
      <c r="L72" s="11"/>
      <c r="M72" s="11"/>
      <c r="O72" s="254"/>
      <c r="P72" s="255"/>
      <c r="Q72" s="255"/>
      <c r="R72" s="256"/>
      <c r="U72" s="4"/>
      <c r="V72" s="4"/>
    </row>
    <row r="73" spans="1:22" x14ac:dyDescent="0.25">
      <c r="A73" s="56"/>
      <c r="B73" s="11"/>
      <c r="C73" s="11"/>
      <c r="D73" s="11"/>
      <c r="E73" s="11"/>
      <c r="F73" s="11"/>
      <c r="G73" s="11"/>
      <c r="H73" s="11"/>
      <c r="I73" s="11"/>
      <c r="K73" s="11"/>
      <c r="L73" s="11"/>
      <c r="M73" s="11"/>
      <c r="O73" s="254"/>
      <c r="P73" s="255"/>
      <c r="Q73" s="255"/>
      <c r="R73" s="256"/>
      <c r="U73" s="4"/>
      <c r="V73" s="4"/>
    </row>
    <row r="74" spans="1:22" x14ac:dyDescent="0.25">
      <c r="A74" s="56"/>
      <c r="B74" s="11"/>
      <c r="C74" s="11"/>
      <c r="D74" s="11"/>
      <c r="E74" s="11"/>
      <c r="F74" s="11"/>
      <c r="G74" s="11"/>
      <c r="H74" s="11"/>
      <c r="I74" s="11"/>
      <c r="K74" s="11"/>
      <c r="L74" s="11"/>
      <c r="M74" s="11"/>
      <c r="O74" s="254"/>
      <c r="P74" s="255"/>
      <c r="Q74" s="255"/>
      <c r="R74" s="256"/>
      <c r="U74" s="4"/>
      <c r="V74" s="4"/>
    </row>
    <row r="75" spans="1:22" x14ac:dyDescent="0.25">
      <c r="A75" s="56"/>
      <c r="B75" s="11"/>
      <c r="C75" s="11"/>
      <c r="D75" s="11"/>
      <c r="E75" s="11"/>
      <c r="F75" s="11"/>
      <c r="G75" s="11"/>
      <c r="H75" s="11"/>
      <c r="I75" s="11"/>
      <c r="K75" s="11"/>
      <c r="L75" s="11"/>
      <c r="M75" s="11"/>
      <c r="O75" s="254"/>
      <c r="P75" s="255"/>
      <c r="Q75" s="255"/>
      <c r="R75" s="256"/>
      <c r="U75" s="4"/>
      <c r="V75" s="4"/>
    </row>
    <row r="76" spans="1:22" ht="15.75" thickBot="1" x14ac:dyDescent="0.3">
      <c r="A76" s="56"/>
      <c r="B76" s="95"/>
      <c r="C76" s="95"/>
      <c r="D76" s="95"/>
      <c r="E76" s="95"/>
      <c r="F76" s="95"/>
      <c r="G76" s="95"/>
      <c r="H76" s="95"/>
      <c r="I76" s="95"/>
      <c r="K76" s="95"/>
      <c r="L76" s="95"/>
      <c r="M76" s="95"/>
      <c r="O76" s="261"/>
      <c r="P76" s="262"/>
      <c r="Q76" s="262"/>
      <c r="R76" s="263"/>
      <c r="U76" s="4"/>
      <c r="V76" s="4"/>
    </row>
    <row r="77" spans="1:22" ht="15.75" thickBot="1" x14ac:dyDescent="0.3">
      <c r="A77" s="56"/>
      <c r="B77" s="96" t="s">
        <v>134</v>
      </c>
      <c r="C77" s="97"/>
      <c r="D77" s="97"/>
      <c r="E77" s="97"/>
      <c r="F77" s="98"/>
      <c r="G77" s="98"/>
      <c r="H77" s="98"/>
      <c r="I77" s="102" t="s">
        <v>136</v>
      </c>
      <c r="K77" s="100"/>
      <c r="L77" s="98"/>
      <c r="M77" s="99"/>
      <c r="O77" s="264"/>
      <c r="P77" s="265"/>
      <c r="Q77" s="265"/>
      <c r="R77" s="26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zoomScale="120" zoomScaleNormal="120" zoomScalePageLayoutView="40" workbookViewId="0">
      <selection activeCell="H2" sqref="H2:O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27</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185</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7" t="s">
        <v>213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82" t="s">
        <v>190</v>
      </c>
      <c r="F16" s="282"/>
      <c r="G16" s="282"/>
      <c r="H16" s="282"/>
      <c r="I16" s="282"/>
      <c r="J16" s="282"/>
      <c r="K16" s="62"/>
      <c r="L16" s="26"/>
      <c r="M16" s="282" t="s">
        <v>191</v>
      </c>
      <c r="N16" s="282"/>
      <c r="O16" s="282"/>
      <c r="P16" s="282"/>
      <c r="Q16" s="282"/>
      <c r="R16" s="282"/>
      <c r="S16" s="4"/>
      <c r="T16" s="26"/>
      <c r="U16" s="283" t="s">
        <v>192</v>
      </c>
      <c r="V16" s="284"/>
      <c r="W16" s="284"/>
      <c r="X16" s="284"/>
      <c r="Y16" s="284"/>
      <c r="Z16" s="285"/>
      <c r="AA16" s="4"/>
      <c r="AB16" s="4"/>
      <c r="AC16" s="4"/>
      <c r="AD16" s="4"/>
      <c r="AE16" s="279" t="s">
        <v>193</v>
      </c>
      <c r="AF16" s="280"/>
      <c r="AG16" s="280"/>
      <c r="AH16" s="280"/>
      <c r="AI16" s="280"/>
      <c r="AJ16" s="281"/>
      <c r="AK16" s="4"/>
      <c r="AL16" s="162"/>
      <c r="AM16" s="279" t="s">
        <v>194</v>
      </c>
      <c r="AN16" s="280"/>
      <c r="AO16" s="280"/>
      <c r="AP16" s="280"/>
      <c r="AQ16" s="280"/>
      <c r="AR16" s="281"/>
      <c r="AS16" s="4"/>
      <c r="AT16" s="162"/>
      <c r="AU16" s="279" t="s">
        <v>195</v>
      </c>
      <c r="AV16" s="280"/>
      <c r="AW16" s="280"/>
      <c r="AX16" s="280"/>
      <c r="AY16" s="280"/>
      <c r="AZ16" s="281"/>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56" t="str">
        <f>+'Discon, Recon, Liens. '!A16</f>
        <v>September, 2022</v>
      </c>
      <c r="B18" s="11" t="s">
        <v>205</v>
      </c>
      <c r="C18" s="11" t="s">
        <v>205</v>
      </c>
      <c r="D18" s="178" t="s">
        <v>207</v>
      </c>
      <c r="E18" s="11"/>
      <c r="F18" s="11"/>
      <c r="G18" s="11"/>
      <c r="H18" s="11"/>
      <c r="I18" s="11"/>
      <c r="J18" s="11"/>
      <c r="M18" s="194">
        <v>79661.34</v>
      </c>
      <c r="N18" s="194">
        <v>17563</v>
      </c>
      <c r="O18" s="194">
        <v>76909.61</v>
      </c>
      <c r="P18" s="11"/>
      <c r="Q18" s="11"/>
      <c r="R18" s="11">
        <v>129462.28</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164</v>
      </c>
      <c r="C30" s="103"/>
      <c r="D30" s="110"/>
      <c r="E30" s="98"/>
      <c r="F30" s="98"/>
      <c r="G30" s="98"/>
      <c r="H30" s="98"/>
      <c r="I30" s="98"/>
      <c r="J30" s="99"/>
      <c r="L30" s="153" t="s">
        <v>165</v>
      </c>
      <c r="M30" s="208">
        <f>SUM(M18:M29)</f>
        <v>79661.34</v>
      </c>
      <c r="N30" s="209">
        <f>SUM(N18:N29)</f>
        <v>17563</v>
      </c>
      <c r="O30" s="210">
        <f>SUM(O18:O29)</f>
        <v>76909.61</v>
      </c>
      <c r="P30" s="151"/>
      <c r="Q30" s="151">
        <f>SUM(Q18:Q29)</f>
        <v>0</v>
      </c>
      <c r="R30" s="152">
        <f>SUM(R18:R29)</f>
        <v>129462.28</v>
      </c>
      <c r="S30" s="4"/>
      <c r="T30" s="153" t="s">
        <v>189</v>
      </c>
      <c r="U30" s="141"/>
      <c r="V30" s="156"/>
      <c r="W30" s="98"/>
      <c r="X30" s="98"/>
      <c r="Y30" s="98"/>
      <c r="Z30" s="99"/>
      <c r="AA30" s="4"/>
      <c r="AB30" s="96" t="s">
        <v>164</v>
      </c>
      <c r="AC30" s="103"/>
      <c r="AD30" s="110"/>
      <c r="AE30" s="107"/>
      <c r="AF30" s="108"/>
      <c r="AG30" s="108"/>
      <c r="AH30" s="108"/>
      <c r="AI30" s="108"/>
      <c r="AJ30" s="109"/>
      <c r="AK30" s="4"/>
      <c r="AL30" s="153" t="s">
        <v>165</v>
      </c>
      <c r="AM30" s="107"/>
      <c r="AN30" s="108"/>
      <c r="AO30" s="108"/>
      <c r="AP30" s="108"/>
      <c r="AQ30" s="108"/>
      <c r="AR30" s="109"/>
      <c r="AS30" s="4"/>
      <c r="AT30" s="153" t="s">
        <v>189</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193</v>
      </c>
      <c r="AF32" s="280"/>
      <c r="AG32" s="280"/>
      <c r="AH32" s="280"/>
      <c r="AI32" s="280"/>
      <c r="AJ32" s="281"/>
      <c r="AK32" s="4"/>
      <c r="AL32" s="162"/>
      <c r="AM32" s="280" t="str">
        <f>AM16</f>
        <v>Non-Residential Arrearage Dollars</v>
      </c>
      <c r="AN32" s="280"/>
      <c r="AO32" s="280"/>
      <c r="AP32" s="280"/>
      <c r="AQ32" s="280"/>
      <c r="AR32" s="281"/>
      <c r="AS32" s="4"/>
      <c r="AT32" s="162"/>
      <c r="AU32" s="279" t="str">
        <f>AU16</f>
        <v>Average Amount of Non-Residential Arrearage Dollars</v>
      </c>
      <c r="AV32" s="280"/>
      <c r="AW32" s="280"/>
      <c r="AX32" s="280"/>
      <c r="AY32" s="280"/>
      <c r="AZ32" s="281"/>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0" t="s">
        <v>114</v>
      </c>
      <c r="O33" s="160" t="s">
        <v>115</v>
      </c>
      <c r="P33" s="160" t="s">
        <v>116</v>
      </c>
      <c r="Q33" s="160" t="s">
        <v>117</v>
      </c>
      <c r="R33" s="160"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4" t="str">
        <f>+'Discon, Recon, Liens. '!A27</f>
        <v>September, 2021</v>
      </c>
      <c r="B34" s="11" t="s">
        <v>205</v>
      </c>
      <c r="C34" s="11" t="s">
        <v>205</v>
      </c>
      <c r="D34" s="178" t="s">
        <v>207</v>
      </c>
      <c r="E34" s="11"/>
      <c r="F34" s="11"/>
      <c r="G34" s="11"/>
      <c r="H34" s="11"/>
      <c r="I34" s="11"/>
      <c r="J34" s="11"/>
      <c r="M34" s="194">
        <v>82981.009999999995</v>
      </c>
      <c r="N34" s="194">
        <v>14840.81</v>
      </c>
      <c r="O34" s="194">
        <v>78542.12</v>
      </c>
      <c r="P34" s="11"/>
      <c r="R34" s="11">
        <v>155824.95999999999</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164</v>
      </c>
      <c r="C46" s="103"/>
      <c r="D46" s="110"/>
      <c r="E46" s="98"/>
      <c r="F46" s="98"/>
      <c r="G46" s="98"/>
      <c r="H46" s="98"/>
      <c r="I46" s="98"/>
      <c r="J46" s="99"/>
      <c r="L46" s="153" t="s">
        <v>165</v>
      </c>
      <c r="M46" s="208">
        <f>SUM(M34:M45)</f>
        <v>82981.009999999995</v>
      </c>
      <c r="N46" s="211">
        <f>SUM(N34:N45)</f>
        <v>14840.81</v>
      </c>
      <c r="O46" s="212">
        <f>SUM(O34:O45)</f>
        <v>78542.12</v>
      </c>
      <c r="P46" s="98"/>
      <c r="Q46" s="98">
        <f>SUM(Q34:Q45)</f>
        <v>0</v>
      </c>
      <c r="R46" s="99">
        <f>SUM(R34:R45)</f>
        <v>155824.95999999999</v>
      </c>
      <c r="S46" s="4"/>
      <c r="T46" s="153" t="s">
        <v>189</v>
      </c>
      <c r="U46" s="100"/>
      <c r="V46" s="98"/>
      <c r="W46" s="98"/>
      <c r="X46" s="98"/>
      <c r="Y46" s="98"/>
      <c r="Z46" s="99"/>
      <c r="AA46" s="4"/>
      <c r="AB46" s="96" t="s">
        <v>164</v>
      </c>
      <c r="AC46" s="103"/>
      <c r="AD46" s="110"/>
      <c r="AE46" s="107"/>
      <c r="AF46" s="108"/>
      <c r="AG46" s="108"/>
      <c r="AH46" s="108"/>
      <c r="AI46" s="108"/>
      <c r="AJ46" s="109"/>
      <c r="AK46" s="4"/>
      <c r="AL46" s="153" t="s">
        <v>165</v>
      </c>
      <c r="AM46" s="107"/>
      <c r="AN46" s="108"/>
      <c r="AO46" s="108"/>
      <c r="AP46" s="108"/>
      <c r="AQ46" s="108"/>
      <c r="AR46" s="109"/>
      <c r="AS46" s="4"/>
      <c r="AT46" s="153" t="s">
        <v>189</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193</v>
      </c>
      <c r="AF48" s="280"/>
      <c r="AG48" s="280"/>
      <c r="AH48" s="280"/>
      <c r="AI48" s="280"/>
      <c r="AJ48" s="281"/>
      <c r="AK48" s="4"/>
      <c r="AL48" s="162"/>
      <c r="AM48" s="280" t="str">
        <f>AM32</f>
        <v>Non-Residential Arrearage Dollars</v>
      </c>
      <c r="AN48" s="280"/>
      <c r="AO48" s="280"/>
      <c r="AP48" s="280"/>
      <c r="AQ48" s="280"/>
      <c r="AR48" s="281"/>
      <c r="AS48" s="4"/>
      <c r="AT48" s="162"/>
      <c r="AU48" s="279" t="str">
        <f>AU32</f>
        <v>Average Amount of Non-Residential Arrearage Dollars</v>
      </c>
      <c r="AV48" s="280"/>
      <c r="AW48" s="280"/>
      <c r="AX48" s="280"/>
      <c r="AY48" s="280"/>
      <c r="AZ48" s="281"/>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49"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4" t="str">
        <f>+'Discon, Recon, Liens. '!A38</f>
        <v>September, 2019</v>
      </c>
      <c r="B50" s="11" t="s">
        <v>205</v>
      </c>
      <c r="C50" s="11" t="s">
        <v>205</v>
      </c>
      <c r="D50" s="178" t="s">
        <v>207</v>
      </c>
      <c r="E50" s="11"/>
      <c r="F50" s="11"/>
      <c r="G50" s="11"/>
      <c r="H50" s="11"/>
      <c r="I50" s="11"/>
      <c r="J50" s="11"/>
      <c r="M50" s="11">
        <v>63297.14</v>
      </c>
      <c r="N50" s="150">
        <v>17861.98</v>
      </c>
      <c r="O50" s="11">
        <v>69335.83</v>
      </c>
      <c r="P50" s="11"/>
      <c r="Q50" s="11"/>
      <c r="R50" s="11">
        <v>76224.37</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164</v>
      </c>
      <c r="C62" s="103"/>
      <c r="D62" s="110"/>
      <c r="E62" s="98"/>
      <c r="F62" s="98"/>
      <c r="G62" s="98"/>
      <c r="H62" s="98"/>
      <c r="I62" s="98"/>
      <c r="J62" s="99"/>
      <c r="L62" s="153" t="s">
        <v>165</v>
      </c>
      <c r="M62" s="141">
        <f>SUM(M50:M61)</f>
        <v>63297.14</v>
      </c>
      <c r="N62" s="156">
        <f>SUM(N50:N61)</f>
        <v>17861.98</v>
      </c>
      <c r="O62" s="98">
        <f>SUM(O50:O61)</f>
        <v>69335.83</v>
      </c>
      <c r="P62" s="98"/>
      <c r="Q62" s="98"/>
      <c r="R62" s="99">
        <f>SUM(R50:R61)</f>
        <v>76224.37</v>
      </c>
      <c r="S62" s="4"/>
      <c r="T62" s="153" t="s">
        <v>189</v>
      </c>
      <c r="U62" s="100"/>
      <c r="V62" s="98"/>
      <c r="W62" s="98"/>
      <c r="X62" s="98"/>
      <c r="Y62" s="98"/>
      <c r="Z62" s="99"/>
      <c r="AA62" s="4"/>
      <c r="AB62" s="96" t="s">
        <v>164</v>
      </c>
      <c r="AC62" s="103"/>
      <c r="AD62" s="110"/>
      <c r="AE62" s="107"/>
      <c r="AF62" s="108"/>
      <c r="AG62" s="108"/>
      <c r="AH62" s="108"/>
      <c r="AI62" s="108"/>
      <c r="AJ62" s="109"/>
      <c r="AK62" s="4"/>
      <c r="AL62" s="153" t="s">
        <v>165</v>
      </c>
      <c r="AM62" s="107"/>
      <c r="AN62" s="108"/>
      <c r="AO62" s="108"/>
      <c r="AP62" s="108"/>
      <c r="AQ62" s="108"/>
      <c r="AR62" s="109"/>
      <c r="AS62" s="4"/>
      <c r="AT62" s="153" t="s">
        <v>189</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0" zoomScaleNormal="110" zoomScaleSheetLayoutView="40" zoomScalePageLayoutView="55" workbookViewId="0">
      <selection activeCell="C12" sqref="C12:E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93" t="s">
        <v>34</v>
      </c>
      <c r="B2" s="294"/>
      <c r="C2" s="294"/>
      <c r="D2" s="295"/>
      <c r="E2" s="111"/>
      <c r="F2" s="111"/>
      <c r="G2" s="111"/>
      <c r="H2" s="111"/>
      <c r="I2" s="4"/>
      <c r="J2" s="4"/>
      <c r="L2" s="296" t="s">
        <v>36</v>
      </c>
      <c r="M2" s="297"/>
      <c r="N2" s="298"/>
      <c r="O2" s="19"/>
      <c r="P2" s="19"/>
      <c r="Q2" s="19"/>
      <c r="R2" s="4"/>
      <c r="S2" s="4"/>
      <c r="T2" s="4"/>
      <c r="V2" s="296" t="s">
        <v>38</v>
      </c>
      <c r="W2" s="297"/>
      <c r="X2" s="297"/>
      <c r="Y2" s="298"/>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185</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7" t="s">
        <v>223</v>
      </c>
      <c r="B6" s="177"/>
      <c r="C6" s="177"/>
      <c r="D6" s="177"/>
      <c r="E6" s="177"/>
      <c r="F6" s="177"/>
      <c r="G6" s="177"/>
      <c r="H6" s="177"/>
      <c r="I6" s="177"/>
      <c r="J6" s="4"/>
      <c r="L6" s="51"/>
      <c r="M6" s="4"/>
      <c r="N6" s="4"/>
      <c r="O6" s="4"/>
      <c r="P6" s="4"/>
      <c r="Q6" s="4"/>
      <c r="R6" s="4"/>
      <c r="S6" s="4"/>
      <c r="T6" s="4"/>
      <c r="V6" s="92" t="s">
        <v>169</v>
      </c>
      <c r="W6" s="4" t="s">
        <v>196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198</v>
      </c>
      <c r="X8" s="4"/>
      <c r="Y8" s="4"/>
      <c r="Z8" s="4"/>
      <c r="AA8" s="4"/>
      <c r="AB8" s="4"/>
      <c r="AC8" s="4"/>
      <c r="AD8" s="4"/>
    </row>
    <row r="9" spans="1:30" x14ac:dyDescent="0.25">
      <c r="B9" s="4"/>
      <c r="C9" s="4"/>
      <c r="D9" s="4"/>
      <c r="E9" s="4"/>
      <c r="F9" s="4"/>
      <c r="G9" s="4"/>
      <c r="H9" s="4"/>
      <c r="I9" s="4"/>
      <c r="J9" s="127" t="s">
        <v>135</v>
      </c>
      <c r="L9" s="51"/>
      <c r="M9" s="4"/>
      <c r="N9" s="4"/>
      <c r="O9" s="4"/>
      <c r="P9" s="4"/>
      <c r="Q9" s="4"/>
      <c r="R9" s="4"/>
      <c r="S9" s="4"/>
      <c r="T9" s="127" t="s">
        <v>135</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210</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c r="C12" s="11" t="s">
        <v>205</v>
      </c>
      <c r="D12" s="11" t="s">
        <v>205</v>
      </c>
      <c r="E12" s="178" t="s">
        <v>207</v>
      </c>
      <c r="F12">
        <v>123</v>
      </c>
      <c r="G12" s="197">
        <v>81.8</v>
      </c>
      <c r="H12">
        <v>120736.15</v>
      </c>
      <c r="I12" s="197">
        <f t="shared" ref="I12" si="0">H12/F12</f>
        <v>981.59471544715439</v>
      </c>
      <c r="J12" t="s">
        <v>217</v>
      </c>
      <c r="K12"/>
      <c r="L12">
        <v>123</v>
      </c>
      <c r="M12">
        <v>120736.15</v>
      </c>
      <c r="N12" s="197">
        <f t="shared" ref="N12" si="1">M12/L12</f>
        <v>981.59471544715439</v>
      </c>
      <c r="O12">
        <v>46</v>
      </c>
      <c r="P12" s="197">
        <v>6209.75</v>
      </c>
      <c r="Q12" s="198">
        <f t="shared" ref="Q12" si="2">P12/O12</f>
        <v>134.99456521739131</v>
      </c>
      <c r="R12" s="199">
        <v>77</v>
      </c>
      <c r="S12" s="200">
        <v>11439.31</v>
      </c>
      <c r="T12" s="197">
        <f t="shared" ref="T12" si="3">S12/R12</f>
        <v>148.56246753246754</v>
      </c>
      <c r="U12"/>
      <c r="V12">
        <v>0</v>
      </c>
      <c r="W12">
        <v>0</v>
      </c>
      <c r="X12">
        <v>0</v>
      </c>
      <c r="Y12">
        <v>0</v>
      </c>
      <c r="Z12">
        <v>0</v>
      </c>
      <c r="AA12">
        <v>0</v>
      </c>
      <c r="AB12" s="199">
        <v>0</v>
      </c>
      <c r="AC12"/>
      <c r="AD12" s="197">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56" t="s">
        <v>211</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
        <v>221</v>
      </c>
      <c r="C25" s="5" t="s">
        <v>216</v>
      </c>
      <c r="D25" s="5" t="s">
        <v>216</v>
      </c>
      <c r="E25" s="5">
        <v>8701</v>
      </c>
      <c r="F25" s="5" t="s">
        <v>221</v>
      </c>
      <c r="G25" s="5" t="s">
        <v>221</v>
      </c>
      <c r="H25" s="5" t="s">
        <v>221</v>
      </c>
      <c r="I25" s="5" t="s">
        <v>221</v>
      </c>
      <c r="J25" s="5" t="s">
        <v>221</v>
      </c>
      <c r="L25" s="59" t="s">
        <v>221</v>
      </c>
      <c r="M25" s="59" t="s">
        <v>221</v>
      </c>
      <c r="N25" s="59" t="s">
        <v>221</v>
      </c>
      <c r="O25" s="59" t="s">
        <v>221</v>
      </c>
      <c r="P25" s="59" t="s">
        <v>221</v>
      </c>
      <c r="Q25" s="59" t="s">
        <v>221</v>
      </c>
      <c r="R25" s="59" t="s">
        <v>221</v>
      </c>
      <c r="S25" s="59" t="s">
        <v>221</v>
      </c>
      <c r="T25" s="59" t="s">
        <v>221</v>
      </c>
      <c r="V25" s="59" t="s">
        <v>221</v>
      </c>
      <c r="W25" s="59" t="s">
        <v>221</v>
      </c>
      <c r="X25" s="59" t="s">
        <v>221</v>
      </c>
      <c r="Y25" s="59" t="s">
        <v>221</v>
      </c>
      <c r="Z25" s="59" t="s">
        <v>221</v>
      </c>
      <c r="AA25" s="59" t="s">
        <v>221</v>
      </c>
      <c r="AB25" s="59" t="s">
        <v>221</v>
      </c>
      <c r="AC25" s="59" t="s">
        <v>221</v>
      </c>
      <c r="AD25" s="59" t="s">
        <v>221</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96" t="s">
        <v>212</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
        <v>221</v>
      </c>
      <c r="C38" s="5" t="s">
        <v>216</v>
      </c>
      <c r="D38" s="5" t="s">
        <v>216</v>
      </c>
      <c r="E38" s="5">
        <v>8701</v>
      </c>
      <c r="F38" s="5" t="s">
        <v>221</v>
      </c>
      <c r="G38" s="5" t="s">
        <v>221</v>
      </c>
      <c r="H38" s="5" t="s">
        <v>221</v>
      </c>
      <c r="I38" s="5" t="s">
        <v>221</v>
      </c>
      <c r="J38" s="5" t="s">
        <v>221</v>
      </c>
      <c r="L38" s="59" t="s">
        <v>221</v>
      </c>
      <c r="M38" s="59" t="s">
        <v>221</v>
      </c>
      <c r="N38" s="59" t="s">
        <v>221</v>
      </c>
      <c r="O38" s="59" t="s">
        <v>221</v>
      </c>
      <c r="P38" s="59" t="s">
        <v>221</v>
      </c>
      <c r="Q38" s="59" t="s">
        <v>221</v>
      </c>
      <c r="R38" s="59" t="s">
        <v>221</v>
      </c>
      <c r="S38" s="59" t="s">
        <v>221</v>
      </c>
      <c r="T38" s="59" t="s">
        <v>221</v>
      </c>
      <c r="V38" s="59" t="s">
        <v>221</v>
      </c>
      <c r="W38" s="59" t="s">
        <v>221</v>
      </c>
      <c r="X38" s="59" t="s">
        <v>221</v>
      </c>
      <c r="Y38" s="59" t="s">
        <v>221</v>
      </c>
      <c r="Z38" s="59" t="s">
        <v>221</v>
      </c>
      <c r="AA38" s="59" t="s">
        <v>221</v>
      </c>
      <c r="AB38" s="59" t="s">
        <v>221</v>
      </c>
      <c r="AC38" s="59" t="s">
        <v>221</v>
      </c>
      <c r="AD38" s="59" t="s">
        <v>221</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56" t="s">
        <v>218</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96" t="s">
        <v>219</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56" t="s">
        <v>220</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134</v>
      </c>
      <c r="C90" s="166"/>
      <c r="D90" s="103"/>
      <c r="E90" s="103"/>
      <c r="F90" s="98"/>
      <c r="G90" s="102" t="s">
        <v>136</v>
      </c>
      <c r="H90" s="98"/>
      <c r="I90" s="102" t="s">
        <v>136</v>
      </c>
      <c r="J90" s="102" t="s">
        <v>136</v>
      </c>
      <c r="L90" s="141"/>
      <c r="M90" s="156"/>
      <c r="N90" s="102" t="s">
        <v>136</v>
      </c>
      <c r="O90" s="98"/>
      <c r="P90" s="98"/>
      <c r="Q90" s="102" t="s">
        <v>136</v>
      </c>
      <c r="R90" s="98"/>
      <c r="S90" s="98"/>
      <c r="T90" s="102" t="s">
        <v>136</v>
      </c>
      <c r="V90" s="141"/>
      <c r="W90" s="141"/>
      <c r="X90" s="168"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101</v>
      </c>
      <c r="W1" s="144"/>
      <c r="X1" s="66"/>
      <c r="Y1" s="66"/>
      <c r="Z1" s="66"/>
      <c r="AA1" s="66"/>
      <c r="AB1" s="5"/>
      <c r="AC1" s="5"/>
      <c r="AD1" s="5"/>
      <c r="AE1" s="5"/>
      <c r="AF1" s="5"/>
      <c r="AG1" s="5"/>
      <c r="AH1" s="5"/>
      <c r="AI1" s="5"/>
      <c r="AJ1" s="5"/>
      <c r="AK1" s="5"/>
      <c r="AL1" s="5"/>
      <c r="AM1" s="5"/>
    </row>
    <row r="2" spans="1:39" s="4" customFormat="1" ht="68.45" customHeight="1" thickBot="1" x14ac:dyDescent="0.25">
      <c r="A2" s="299" t="s">
        <v>95</v>
      </c>
      <c r="B2" s="300"/>
      <c r="C2" s="66"/>
      <c r="D2" s="66"/>
      <c r="I2" s="296" t="s">
        <v>129</v>
      </c>
      <c r="J2" s="297"/>
      <c r="K2" s="298"/>
      <c r="M2" s="299" t="s">
        <v>130</v>
      </c>
      <c r="N2" s="300"/>
      <c r="O2" s="84"/>
      <c r="P2" s="82"/>
      <c r="Q2" s="84"/>
      <c r="R2" s="84"/>
      <c r="S2" s="84"/>
      <c r="T2" s="84"/>
      <c r="V2" s="299" t="s">
        <v>107</v>
      </c>
      <c r="W2" s="300"/>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185</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7" t="s">
        <v>225</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135</v>
      </c>
      <c r="I9" s="51"/>
      <c r="M9" s="67"/>
      <c r="O9" s="66"/>
      <c r="P9" s="66"/>
      <c r="Q9" s="66"/>
      <c r="R9" s="66"/>
      <c r="S9" s="66"/>
      <c r="T9" s="127" t="s">
        <v>135</v>
      </c>
      <c r="V9" s="67"/>
      <c r="W9" s="66"/>
      <c r="X9" s="66"/>
      <c r="Y9" s="66"/>
      <c r="Z9" s="66"/>
      <c r="AA9" s="66"/>
      <c r="AB9" s="5"/>
      <c r="AC9" s="5"/>
      <c r="AD9" s="5"/>
      <c r="AE9" s="5"/>
      <c r="AF9" s="5"/>
      <c r="AG9" s="5"/>
      <c r="AH9" s="5"/>
      <c r="AI9" s="5"/>
      <c r="AJ9" s="5"/>
      <c r="AK9" s="5"/>
      <c r="AL9" s="5"/>
      <c r="AM9" s="5"/>
    </row>
    <row r="10" spans="1:39" s="4" customFormat="1" ht="12.75" x14ac:dyDescent="0.2">
      <c r="A10" s="145" t="s">
        <v>202</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2.75" x14ac:dyDescent="0.2">
      <c r="A12" s="64" t="s">
        <v>221</v>
      </c>
      <c r="B12" s="11" t="s">
        <v>205</v>
      </c>
      <c r="C12" s="11" t="s">
        <v>205</v>
      </c>
      <c r="D12" s="178" t="s">
        <v>207</v>
      </c>
      <c r="E12" s="64" t="s">
        <v>221</v>
      </c>
      <c r="F12" s="64" t="s">
        <v>221</v>
      </c>
      <c r="G12" s="64" t="s">
        <v>221</v>
      </c>
      <c r="I12" s="64" t="s">
        <v>221</v>
      </c>
      <c r="J12" s="64" t="s">
        <v>221</v>
      </c>
      <c r="K12" s="64" t="s">
        <v>221</v>
      </c>
      <c r="M12" s="64" t="s">
        <v>221</v>
      </c>
      <c r="N12" s="64" t="s">
        <v>221</v>
      </c>
      <c r="P12" s="64" t="s">
        <v>221</v>
      </c>
      <c r="Q12" s="64" t="s">
        <v>221</v>
      </c>
      <c r="S12" s="64" t="s">
        <v>221</v>
      </c>
      <c r="T12" s="64" t="s">
        <v>221</v>
      </c>
      <c r="V12" s="64" t="s">
        <v>221</v>
      </c>
      <c r="W12" s="64" t="s">
        <v>221</v>
      </c>
      <c r="X12" s="64" t="s">
        <v>221</v>
      </c>
      <c r="Y12" s="64" t="s">
        <v>221</v>
      </c>
      <c r="Z12" s="64" t="s">
        <v>221</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3" t="s">
        <v>134</v>
      </c>
      <c r="B26" s="174"/>
      <c r="C26" s="110"/>
      <c r="D26" s="110"/>
      <c r="E26" s="142"/>
      <c r="F26" s="141"/>
      <c r="G26" s="140"/>
      <c r="I26" s="173"/>
      <c r="J26" s="175"/>
      <c r="K26" s="119"/>
      <c r="M26" s="173"/>
      <c r="N26" s="168"/>
      <c r="P26" s="122"/>
      <c r="Q26" s="123"/>
      <c r="S26" s="122"/>
      <c r="T26" s="123"/>
      <c r="V26" s="172"/>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6" t="s">
        <v>52</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185</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142</v>
      </c>
      <c r="C9" s="81" t="s">
        <v>54</v>
      </c>
      <c r="D9" s="81" t="s">
        <v>55</v>
      </c>
      <c r="E9" s="81" t="s">
        <v>56</v>
      </c>
      <c r="F9" s="4"/>
    </row>
    <row r="10" spans="1:16384" x14ac:dyDescent="0.2">
      <c r="A10" s="11" t="s">
        <v>224</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102</v>
      </c>
    </row>
    <row r="2" spans="1:7" x14ac:dyDescent="0.2">
      <c r="A2" s="301" t="s">
        <v>103</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5"/>
      <c r="B5" s="125"/>
      <c r="C5" s="125"/>
      <c r="D5" s="125"/>
      <c r="E5" s="125"/>
      <c r="F5" s="125"/>
      <c r="G5" s="125"/>
    </row>
    <row r="6" spans="1:7" x14ac:dyDescent="0.2">
      <c r="A6" s="126"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9"/>
  <sheetViews>
    <sheetView zoomScale="110" zoomScaleNormal="110" workbookViewId="0">
      <selection activeCell="A8" sqref="A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45" t="s">
        <v>160</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199</v>
      </c>
      <c r="B5" s="6"/>
      <c r="C5" s="6"/>
      <c r="D5" s="6"/>
      <c r="E5" s="6"/>
      <c r="F5" s="6"/>
      <c r="G5" s="6"/>
      <c r="H5" s="6"/>
      <c r="I5" s="6"/>
      <c r="J5" s="6"/>
      <c r="K5" s="4"/>
    </row>
    <row r="6" spans="1:13" x14ac:dyDescent="0.2">
      <c r="A6" s="6" t="s">
        <v>58</v>
      </c>
      <c r="B6" s="6"/>
      <c r="C6" s="4"/>
      <c r="D6" s="4"/>
      <c r="E6" s="4"/>
      <c r="F6" s="4"/>
      <c r="G6" s="4"/>
      <c r="H6" s="4"/>
      <c r="I6" s="4"/>
      <c r="J6" s="4"/>
      <c r="K6" s="4"/>
    </row>
    <row r="7" spans="1:13" x14ac:dyDescent="0.2">
      <c r="A7" s="5"/>
    </row>
    <row r="8" spans="1:13" x14ac:dyDescent="0.2">
      <c r="A8" s="195" t="s">
        <v>214</v>
      </c>
    </row>
    <row r="9" spans="1:13" ht="13.5" thickBot="1" x14ac:dyDescent="0.25">
      <c r="B9" s="4"/>
      <c r="C9" s="4"/>
      <c r="D9" s="4"/>
      <c r="E9" s="4"/>
      <c r="F9" s="4"/>
      <c r="G9" s="4"/>
      <c r="H9" s="4"/>
      <c r="I9" s="4"/>
      <c r="J9" s="4"/>
      <c r="K9" s="4"/>
    </row>
    <row r="10" spans="1:13" x14ac:dyDescent="0.2">
      <c r="B10" s="33"/>
      <c r="C10" s="34" t="s">
        <v>59</v>
      </c>
      <c r="D10" s="35"/>
      <c r="E10" s="29"/>
      <c r="F10" s="29"/>
      <c r="G10" s="29"/>
      <c r="H10" s="29"/>
      <c r="I10" s="29"/>
      <c r="J10" s="29"/>
      <c r="K10" s="4"/>
    </row>
    <row r="11" spans="1:13" x14ac:dyDescent="0.2">
      <c r="B11" s="36"/>
      <c r="C11" s="32" t="s">
        <v>60</v>
      </c>
      <c r="D11" s="37"/>
      <c r="E11" s="30"/>
      <c r="F11" s="30"/>
      <c r="G11" s="30"/>
      <c r="H11" s="30"/>
      <c r="I11" s="30"/>
      <c r="J11" s="30"/>
      <c r="K11" s="4"/>
    </row>
    <row r="12" spans="1:13" x14ac:dyDescent="0.2">
      <c r="B12" s="36" t="e">
        <f>#REF!</f>
        <v>#REF!</v>
      </c>
      <c r="C12" s="4"/>
      <c r="D12" s="43"/>
      <c r="E12" s="4"/>
      <c r="F12" s="4"/>
      <c r="G12" s="4"/>
      <c r="H12" s="4"/>
      <c r="I12" s="4"/>
      <c r="J12" s="4"/>
      <c r="K12" s="4"/>
    </row>
    <row r="13" spans="1:13" x14ac:dyDescent="0.2">
      <c r="B13" s="45" t="s">
        <v>61</v>
      </c>
      <c r="C13" s="4"/>
      <c r="D13" s="43"/>
      <c r="E13" s="4"/>
      <c r="F13" s="4"/>
      <c r="G13" s="4"/>
      <c r="H13" s="4"/>
      <c r="I13" s="4"/>
      <c r="J13" s="4"/>
      <c r="K13" s="4"/>
    </row>
    <row r="14" spans="1:13" x14ac:dyDescent="0.2">
      <c r="B14" s="46" t="s">
        <v>62</v>
      </c>
      <c r="C14" s="4" t="s">
        <v>63</v>
      </c>
      <c r="D14" s="43" t="s">
        <v>64</v>
      </c>
      <c r="E14" s="4"/>
      <c r="F14" s="4"/>
      <c r="G14" s="4"/>
      <c r="H14" s="4"/>
      <c r="I14" s="4"/>
      <c r="J14" s="4"/>
      <c r="K14" s="4"/>
    </row>
    <row r="15" spans="1:13" x14ac:dyDescent="0.2">
      <c r="B15" s="40" t="s">
        <v>65</v>
      </c>
      <c r="C15" s="11"/>
      <c r="D15" s="8"/>
      <c r="E15" s="4"/>
      <c r="F15" s="4"/>
      <c r="G15" s="4"/>
      <c r="H15" s="4"/>
      <c r="I15" s="4"/>
      <c r="J15" s="4"/>
      <c r="K15" s="4"/>
    </row>
    <row r="16" spans="1:13" x14ac:dyDescent="0.2">
      <c r="B16" s="40" t="s">
        <v>66</v>
      </c>
      <c r="C16" s="11"/>
      <c r="D16" s="8"/>
      <c r="E16" s="4"/>
      <c r="F16" s="4"/>
      <c r="G16" s="4"/>
      <c r="H16" s="4"/>
      <c r="I16" s="4"/>
      <c r="J16" s="4"/>
      <c r="K16" s="4"/>
    </row>
    <row r="17" spans="2:11" x14ac:dyDescent="0.2">
      <c r="B17" s="47" t="s">
        <v>67</v>
      </c>
      <c r="C17" s="4"/>
      <c r="D17" s="43"/>
      <c r="E17" s="4"/>
      <c r="F17" s="4"/>
      <c r="G17" s="4"/>
      <c r="H17" s="4"/>
      <c r="I17" s="4"/>
      <c r="J17" s="4"/>
      <c r="K17" s="4"/>
    </row>
    <row r="18" spans="2:11" x14ac:dyDescent="0.2">
      <c r="B18" s="41" t="s">
        <v>68</v>
      </c>
      <c r="C18" s="11"/>
      <c r="D18" s="8"/>
      <c r="E18" s="4"/>
      <c r="F18" s="4"/>
      <c r="G18" s="4"/>
      <c r="H18" s="4"/>
      <c r="I18" s="4"/>
      <c r="J18" s="4"/>
      <c r="K18" s="4"/>
    </row>
    <row r="19" spans="2:11" x14ac:dyDescent="0.2">
      <c r="B19" s="41" t="s">
        <v>69</v>
      </c>
      <c r="C19" s="11"/>
      <c r="D19" s="8"/>
      <c r="E19" s="4"/>
      <c r="F19" s="4"/>
      <c r="G19" s="4"/>
      <c r="H19" s="4"/>
      <c r="I19" s="4"/>
      <c r="J19" s="4"/>
      <c r="K19" s="4"/>
    </row>
    <row r="20" spans="2:11" x14ac:dyDescent="0.2">
      <c r="B20" s="41" t="s">
        <v>70</v>
      </c>
      <c r="C20" s="11"/>
      <c r="D20" s="8"/>
      <c r="E20" s="4"/>
      <c r="F20" s="4"/>
      <c r="G20" s="4"/>
      <c r="H20" s="4"/>
      <c r="I20" s="4"/>
      <c r="J20" s="4"/>
      <c r="K20" s="4"/>
    </row>
    <row r="21" spans="2:11" x14ac:dyDescent="0.2">
      <c r="B21" s="41" t="s">
        <v>71</v>
      </c>
      <c r="C21" s="11"/>
      <c r="D21" s="8"/>
      <c r="E21" s="4"/>
      <c r="F21" s="4"/>
      <c r="G21" s="4"/>
      <c r="H21" s="4"/>
      <c r="I21" s="4"/>
      <c r="J21" s="4"/>
      <c r="K21" s="4"/>
    </row>
    <row r="22" spans="2:11" x14ac:dyDescent="0.2">
      <c r="B22" s="47" t="s">
        <v>72</v>
      </c>
      <c r="C22" s="4"/>
      <c r="D22" s="43"/>
      <c r="E22" s="4"/>
      <c r="F22" s="4"/>
      <c r="G22" s="4"/>
      <c r="H22" s="4"/>
      <c r="I22" s="4"/>
      <c r="J22" s="4"/>
      <c r="K22" s="4"/>
    </row>
    <row r="23" spans="2:11" x14ac:dyDescent="0.2">
      <c r="B23" s="42" t="s">
        <v>73</v>
      </c>
      <c r="C23" s="11"/>
      <c r="D23" s="8"/>
      <c r="E23" s="4"/>
      <c r="F23" s="4"/>
      <c r="G23" s="4"/>
      <c r="H23" s="4"/>
      <c r="I23" s="4"/>
      <c r="J23" s="4"/>
      <c r="K23" s="4"/>
    </row>
    <row r="24" spans="2:11" x14ac:dyDescent="0.2">
      <c r="B24" s="42" t="s">
        <v>74</v>
      </c>
      <c r="C24" s="11"/>
      <c r="D24" s="8"/>
      <c r="E24" s="4"/>
      <c r="F24" s="4"/>
      <c r="G24" s="4"/>
      <c r="H24" s="4"/>
      <c r="I24" s="4"/>
      <c r="J24" s="4"/>
      <c r="K24" s="4"/>
    </row>
    <row r="25" spans="2:11" x14ac:dyDescent="0.2">
      <c r="B25" s="40" t="s">
        <v>75</v>
      </c>
      <c r="C25" s="11"/>
      <c r="D25" s="8"/>
      <c r="E25" s="4"/>
      <c r="F25" s="4"/>
      <c r="G25" s="4"/>
      <c r="H25" s="4"/>
      <c r="I25" s="4"/>
      <c r="J25" s="4"/>
      <c r="K25" s="4"/>
    </row>
    <row r="26" spans="2:11" x14ac:dyDescent="0.2">
      <c r="B26" s="42" t="s">
        <v>76</v>
      </c>
      <c r="C26" s="11"/>
      <c r="D26" s="8"/>
      <c r="E26" s="4"/>
      <c r="F26" s="4"/>
      <c r="G26" s="4"/>
      <c r="H26" s="4"/>
      <c r="I26" s="4"/>
      <c r="J26" s="4"/>
      <c r="K26" s="4"/>
    </row>
    <row r="27" spans="2:11" x14ac:dyDescent="0.2">
      <c r="B27" s="42" t="s">
        <v>77</v>
      </c>
      <c r="C27" s="11"/>
      <c r="D27" s="8"/>
      <c r="E27" s="4"/>
      <c r="F27" s="4"/>
      <c r="G27" s="4"/>
      <c r="H27" s="4"/>
      <c r="I27" s="4"/>
      <c r="J27" s="4"/>
      <c r="K27" s="4"/>
    </row>
    <row r="28" spans="2:11" x14ac:dyDescent="0.2">
      <c r="B28" s="42" t="s">
        <v>78</v>
      </c>
      <c r="C28" s="11"/>
      <c r="D28" s="8"/>
      <c r="E28" s="4"/>
      <c r="F28" s="4"/>
      <c r="G28" s="4"/>
      <c r="H28" s="4"/>
      <c r="I28" s="4"/>
      <c r="J28" s="4"/>
      <c r="K28" s="4"/>
    </row>
    <row r="29" spans="2:11" x14ac:dyDescent="0.2">
      <c r="B29" s="42" t="s">
        <v>79</v>
      </c>
      <c r="C29" s="11"/>
      <c r="D29" s="8"/>
      <c r="E29" s="4"/>
      <c r="F29" s="4"/>
      <c r="G29" s="4"/>
      <c r="H29" s="4"/>
      <c r="I29" s="4"/>
      <c r="J29" s="4"/>
      <c r="K29" s="4"/>
    </row>
    <row r="30" spans="2:11" x14ac:dyDescent="0.2">
      <c r="B30" s="42" t="s">
        <v>80</v>
      </c>
      <c r="C30" s="11"/>
      <c r="D30" s="8"/>
      <c r="E30" s="4"/>
      <c r="F30" s="4"/>
      <c r="G30" s="4"/>
      <c r="H30" s="4"/>
      <c r="I30" s="4"/>
      <c r="J30" s="4"/>
      <c r="K30" s="4"/>
    </row>
    <row r="31" spans="2:11" x14ac:dyDescent="0.2">
      <c r="B31" s="39" t="s">
        <v>81</v>
      </c>
      <c r="D31" s="38"/>
      <c r="E31" s="4"/>
      <c r="F31" s="4"/>
      <c r="G31" s="4"/>
      <c r="H31" s="4"/>
      <c r="I31" s="4"/>
      <c r="J31" s="4"/>
      <c r="K31" s="4"/>
    </row>
    <row r="32" spans="2:11" x14ac:dyDescent="0.2">
      <c r="B32" s="41" t="s">
        <v>82</v>
      </c>
      <c r="C32" s="11"/>
      <c r="D32" s="8"/>
      <c r="E32" s="4"/>
      <c r="F32" s="4"/>
      <c r="G32" s="4"/>
      <c r="H32" s="4"/>
      <c r="I32" s="4"/>
      <c r="J32" s="4"/>
      <c r="K32" s="4"/>
    </row>
    <row r="33" spans="2:11" x14ac:dyDescent="0.2">
      <c r="B33" s="41" t="s">
        <v>69</v>
      </c>
      <c r="C33" s="11"/>
      <c r="D33" s="8"/>
      <c r="E33" s="4"/>
      <c r="F33" s="4"/>
      <c r="G33" s="4"/>
      <c r="H33" s="4"/>
      <c r="I33" s="4"/>
      <c r="J33" s="4"/>
      <c r="K33" s="4"/>
    </row>
    <row r="34" spans="2:11" x14ac:dyDescent="0.2">
      <c r="B34" s="41" t="s">
        <v>83</v>
      </c>
      <c r="C34" s="11"/>
      <c r="D34" s="8"/>
      <c r="E34" s="4"/>
      <c r="F34" s="4"/>
      <c r="G34" s="4"/>
      <c r="H34" s="4"/>
      <c r="I34" s="4"/>
      <c r="J34" s="4"/>
      <c r="K34" s="4"/>
    </row>
    <row r="35" spans="2:11" x14ac:dyDescent="0.2">
      <c r="B35" s="41" t="s">
        <v>71</v>
      </c>
      <c r="C35" s="11"/>
      <c r="D35" s="8"/>
      <c r="E35" s="4"/>
      <c r="F35" s="4"/>
      <c r="G35" s="4"/>
      <c r="H35" s="4"/>
      <c r="I35" s="4"/>
      <c r="J35" s="4"/>
      <c r="K35" s="4"/>
    </row>
    <row r="36" spans="2:11" x14ac:dyDescent="0.2">
      <c r="B36" s="12" t="s">
        <v>84</v>
      </c>
      <c r="C36" s="11"/>
      <c r="D36" s="8"/>
      <c r="E36" s="4"/>
      <c r="F36" s="4"/>
      <c r="G36" s="4"/>
      <c r="H36" s="4"/>
      <c r="I36" s="4"/>
      <c r="J36" s="4"/>
      <c r="K36" s="4"/>
    </row>
    <row r="37" spans="2:11" x14ac:dyDescent="0.2">
      <c r="B37" s="12" t="s">
        <v>85</v>
      </c>
      <c r="C37" s="11"/>
      <c r="D37" s="8"/>
      <c r="E37" s="4"/>
      <c r="F37" s="4"/>
      <c r="G37" s="4"/>
      <c r="H37" s="4"/>
      <c r="I37" s="4"/>
      <c r="J37" s="4"/>
      <c r="K37" s="4"/>
    </row>
    <row r="38" spans="2:11" x14ac:dyDescent="0.2">
      <c r="B38" s="12" t="s">
        <v>86</v>
      </c>
      <c r="C38" s="11"/>
      <c r="D38" s="8"/>
      <c r="E38" s="4"/>
      <c r="F38" s="4"/>
      <c r="G38" s="4"/>
      <c r="H38" s="4"/>
      <c r="I38" s="4"/>
      <c r="J38" s="4"/>
      <c r="K38" s="4"/>
    </row>
    <row r="39" spans="2:11" x14ac:dyDescent="0.2">
      <c r="B39" s="44" t="s">
        <v>87</v>
      </c>
      <c r="C39" s="4"/>
      <c r="D39" s="43"/>
      <c r="E39" s="4"/>
      <c r="F39" s="4"/>
      <c r="G39" s="4"/>
      <c r="H39" s="4"/>
      <c r="I39" s="4"/>
      <c r="J39" s="4"/>
      <c r="K39" s="4"/>
    </row>
    <row r="40" spans="2:11" x14ac:dyDescent="0.2">
      <c r="B40" s="7" t="s">
        <v>88</v>
      </c>
      <c r="C40" s="11"/>
      <c r="D40" s="8"/>
      <c r="E40" s="4"/>
      <c r="F40" s="4"/>
      <c r="G40" s="4"/>
      <c r="H40" s="4"/>
      <c r="I40" s="4"/>
      <c r="J40" s="4"/>
      <c r="K40" s="4"/>
    </row>
    <row r="41" spans="2:11" x14ac:dyDescent="0.2">
      <c r="B41" s="7" t="s">
        <v>89</v>
      </c>
      <c r="C41" s="11"/>
      <c r="D41" s="8"/>
      <c r="E41" s="4"/>
      <c r="F41" s="4"/>
      <c r="G41" s="4"/>
      <c r="H41" s="4"/>
      <c r="I41" s="4"/>
      <c r="J41" s="4"/>
      <c r="K41" s="4"/>
    </row>
    <row r="42" spans="2:11" x14ac:dyDescent="0.2">
      <c r="B42" s="7" t="s">
        <v>90</v>
      </c>
      <c r="C42" s="11"/>
      <c r="D42" s="8"/>
      <c r="E42" s="4"/>
      <c r="F42" s="4"/>
      <c r="G42" s="4"/>
      <c r="H42" s="4"/>
      <c r="I42" s="4"/>
      <c r="J42" s="4"/>
      <c r="K42" s="4"/>
    </row>
    <row r="43" spans="2:11" x14ac:dyDescent="0.2">
      <c r="B43" s="7" t="s">
        <v>200</v>
      </c>
      <c r="C43" s="11"/>
      <c r="D43" s="8"/>
      <c r="E43" s="4"/>
      <c r="F43" s="4"/>
      <c r="G43" s="4"/>
      <c r="H43" s="4"/>
      <c r="I43" s="4"/>
      <c r="J43" s="4"/>
      <c r="K43" s="4"/>
    </row>
    <row r="44" spans="2:11" x14ac:dyDescent="0.2">
      <c r="B44" s="7" t="s">
        <v>201</v>
      </c>
      <c r="C44" s="11"/>
      <c r="D44" s="8"/>
      <c r="E44" s="4"/>
      <c r="F44" s="4"/>
      <c r="G44" s="4"/>
      <c r="H44" s="4"/>
      <c r="I44" s="4"/>
      <c r="J44" s="4"/>
      <c r="K44" s="4"/>
    </row>
    <row r="45" spans="2:11" x14ac:dyDescent="0.2">
      <c r="B45" s="7" t="s">
        <v>91</v>
      </c>
      <c r="C45" s="11"/>
      <c r="D45" s="8"/>
      <c r="E45" s="4"/>
      <c r="F45" s="4"/>
      <c r="G45" s="4"/>
      <c r="H45" s="4"/>
      <c r="I45" s="4"/>
      <c r="J45" s="4"/>
      <c r="K45" s="4"/>
    </row>
    <row r="46" spans="2:11" x14ac:dyDescent="0.2">
      <c r="B46" s="7" t="s">
        <v>39</v>
      </c>
      <c r="C46" s="11"/>
      <c r="D46" s="8"/>
      <c r="E46" s="4"/>
      <c r="F46" s="4"/>
      <c r="G46" s="4"/>
      <c r="H46" s="4"/>
      <c r="I46" s="4"/>
      <c r="J46" s="4"/>
      <c r="K46" s="4"/>
    </row>
    <row r="47" spans="2:11" x14ac:dyDescent="0.2">
      <c r="B47" s="36"/>
      <c r="C47" s="4"/>
      <c r="D47" s="43"/>
      <c r="E47" s="4"/>
      <c r="F47" s="4"/>
      <c r="G47" s="4"/>
      <c r="H47" s="4"/>
      <c r="I47" s="4"/>
      <c r="J47" s="4"/>
      <c r="K47" s="4"/>
    </row>
    <row r="48" spans="2:11" ht="13.5" thickBot="1" x14ac:dyDescent="0.25">
      <c r="B48" s="13" t="s">
        <v>3</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Donald Sondak</cp:lastModifiedBy>
  <cp:revision/>
  <cp:lastPrinted>2023-04-06T14:42:35Z</cp:lastPrinted>
  <dcterms:created xsi:type="dcterms:W3CDTF">2022-12-08T16:18:01Z</dcterms:created>
  <dcterms:modified xsi:type="dcterms:W3CDTF">2023-07-06T17:43:47Z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