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49FABE26-D2B3-495D-A45D-C425A26E571E}"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O62" i="14" s="1"/>
  <c r="P50" i="14"/>
  <c r="P62" i="14" s="1"/>
  <c r="Q50" i="14"/>
  <c r="Q62" i="14" s="1"/>
  <c r="R50" i="14"/>
  <c r="M50" i="14"/>
  <c r="M62" i="14" s="1"/>
  <c r="N34" i="14"/>
  <c r="O34" i="14"/>
  <c r="O46" i="14" s="1"/>
  <c r="P34" i="14"/>
  <c r="Q34" i="14"/>
  <c r="R34" i="14"/>
  <c r="M34" i="14"/>
  <c r="M46" i="14" s="1"/>
  <c r="Q18" i="14"/>
  <c r="Q30" i="14" s="1"/>
  <c r="R18" i="14"/>
  <c r="R30" i="14" s="1"/>
  <c r="N18" i="14"/>
  <c r="N30" i="14" s="1"/>
  <c r="O18" i="14"/>
  <c r="P18" i="14"/>
  <c r="M18" i="14"/>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R62" i="14"/>
  <c r="F62" i="14"/>
  <c r="G62" i="14"/>
  <c r="H62" i="14"/>
  <c r="I62" i="14"/>
  <c r="J62" i="14"/>
  <c r="E62" i="14"/>
  <c r="N46" i="14"/>
  <c r="P46" i="14"/>
  <c r="Q46" i="14"/>
  <c r="R46" i="14"/>
  <c r="F46" i="14"/>
  <c r="G46" i="14"/>
  <c r="H46" i="14"/>
  <c r="I46" i="14"/>
  <c r="J46" i="14"/>
  <c r="E46" i="14"/>
  <c r="V30" i="14"/>
  <c r="W30" i="14"/>
  <c r="X30" i="14"/>
  <c r="Y30" i="14"/>
  <c r="Z30" i="14"/>
  <c r="U30" i="14"/>
  <c r="O30" i="14"/>
  <c r="P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<sst xmlns="http://schemas.openxmlformats.org/spreadsheetml/2006/main" count="17248" uniqueCount="228">
  <si>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</si>
  <si>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</si>
  <si>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</si>
  <si>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</si>
  <si>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</si>
  <si>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</si>
  <si>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</si>
  <si>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</si>
  <si>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</si>
  <si>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</si>
  <si>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</si>
  <si>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</si>
  <si>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</si>
  <si>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</si>
  <si>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</si>
  <si>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</si>
  <si>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</si>
  <si>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</si>
  <si>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</si>
  <si>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</si>
  <si>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</si>
  <si>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</si>
  <si>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</si>
  <si>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</si>
  <si>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</si>
  <si>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</si>
  <si>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</si>
  <si>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</si>
  <si>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</si>
  <si>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</si>
  <si>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</si>
  <si>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</si>
  <si>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</si>
  <si>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</si>
  <si>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</si>
  <si>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</si>
  <si>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</si>
  <si>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</si>
  <si>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</si>
  <si>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</si>
  <si>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</si>
  <si>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</si>
  <si>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</si>
  <si>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</si>
  <si>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</si>
  <si>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</si>
  <si>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</si>
  <si>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</si>
  <si>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</si>
  <si>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</si>
  <si>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</si>
  <si>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</si>
  <si>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</si>
  <si>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</si>
  <si>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</si>
  <si>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</si>
  <si>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</si>
  <si>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</si>
  <si>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</si>
  <si>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</si>
  <si>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</si>
  <si>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</si>
  <si>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</si>
  <si>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</si>
  <si>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</si>
  <si>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</si>
  <si>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</si>
  <si>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</si>
  <si>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</si>
  <si>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</si>
  <si>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</si>
  <si>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</si>
  <si>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</si>
  <si>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</si>
  <si>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</si>
  <si>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</si>
  <si>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</si>
  <si>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</si>
  <si>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</si>
  <si>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</si>
  <si>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</si>
  <si>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</si>
  <si>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</si>
  <si>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</si>
  <si>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</si>
  <si>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</si>
  <si>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</si>
  <si>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</si>
  <si>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</si>
  <si>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</si>
  <si>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</si>
  <si>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</si>
  <si>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</si>
  <si>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</si>
  <si>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</si>
  <si>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</si>
  <si>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</si>
  <si>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</si>
  <si>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</si>
  <si>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</si>
  <si>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</si>
  <si>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</si>
  <si>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</si>
  <si>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</si>
  <si>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</si>
  <si>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</si>
  <si>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</si>
  <si>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</si>
  <si>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</si>
  <si>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</si>
  <si>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</si>
  <si>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</si>
  <si>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</si>
  <si>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</si>
  <si>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</si>
  <si>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</si>
  <si>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</si>
  <si>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</si>
  <si>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</si>
  <si>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</si>
  <si>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</si>
  <si>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</si>
  <si>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</si>
  <si>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</si>
  <si>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</si>
  <si>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</si>
  <si>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</si>
  <si>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</si>
  <si>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</si>
  <si>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</si>
  <si>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</si>
  <si>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</si>
  <si>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</si>
  <si>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</si>
  <si>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</si>
  <si>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</si>
  <si>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</si>
  <si>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</si>
  <si>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</si>
  <si>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</si>
  <si>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</si>
  <si>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</si>
  <si>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</si>
  <si>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</si>
  <si>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</si>
  <si>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</si>
  <si>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</si>
  <si>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</si>
  <si>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</si>
  <si>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</si>
  <si>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</si>
  <si>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</si>
  <si>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</si>
  <si>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</si>
  <si>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</si>
  <si>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</si>
  <si>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</si>
  <si>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</si>
  <si>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</si>
  <si>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</si>
  <si>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</si>
  <si>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</si>
  <si>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</si>
  <si>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</si>
  <si>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</si>
  <si>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</si>
  <si>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</si>
  <si>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</si>
  <si>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</si>
  <si>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</si>
  <si>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</si>
  <si>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</si>
  <si>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</si>
  <si>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</si>
  <si>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</si>
  <si>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</si>
  <si>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</si>
  <si>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</si>
  <si>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</si>
  <si>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</si>
  <si>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</si>
  <si>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</si>
  <si>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</si>
  <si>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</si>
  <si>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</si>
  <si>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</si>
  <si>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</si>
  <si>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</si>
  <si>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</si>
  <si>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</si>
  <si>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</si>
  <si>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</si>
  <si>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</si>
  <si>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</si>
  <si>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</si>
  <si>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</si>
  <si>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</si>
  <si>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</si>
  <si>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</si>
  <si>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</si>
  <si>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</si>
  <si>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</si>
  <si>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</si>
  <si>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</si>
  <si>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</si>
  <si>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</si>
  <si>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</si>
  <si>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</si>
  <si>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</si>
  <si>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</si>
  <si>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</si>
  <si>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</si>
  <si>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</si>
  <si>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</si>
  <si>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</si>
  <si>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</si>
  <si>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</si>
  <si>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</si>
  <si>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</si>
  <si>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</si>
  <si>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</si>
  <si>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</si>
  <si>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4,389,000gallons</t>
  </si>
  <si>
    <t>4389tG</t>
  </si>
  <si>
    <t>3,780,000gallons</t>
  </si>
  <si>
    <t>3780tG</t>
  </si>
  <si>
    <t>3770tG</t>
  </si>
  <si>
    <t>As of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</si>
</sst>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44927</v>
      </c>
      <c r="B4" s="1"/>
      <c r="C4" s="1"/>
      <c r="D4" s="1"/>
      <c r="E4" s="1"/>
    </row>
    <row r="5" spans="1:5" x14ac:dyDescent="0.25">
      <c r="A5" s="206">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8" zoomScaleNormal="100" zoomScaleSheetLayoutView="85" zoomScalePageLayoutView="70" workbookViewId="0">
      <selection activeCell="V21" sqref="V21"/>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09" t="s">
        <v>2</v>
      </c>
      <c r="B2" s="210"/>
      <c r="C2" s="211"/>
      <c r="D2" s="88"/>
      <c r="E2" s="183"/>
      <c r="F2" s="194"/>
      <c r="G2" s="88"/>
      <c r="H2" s="194"/>
      <c r="I2" s="88"/>
      <c r="J2" s="88"/>
      <c r="K2" s="88"/>
      <c r="L2" s="88"/>
      <c r="M2" s="227" t="s">
        <v>173</v>
      </c>
      <c r="N2" s="228"/>
      <c r="O2" s="65"/>
      <c r="P2" s="218" t="s">
        <v>135</v>
      </c>
      <c r="Q2" s="219"/>
      <c r="R2" s="220"/>
      <c r="S2" s="4"/>
      <c r="T2" s="4"/>
      <c r="U2" s="65"/>
      <c r="V2" s="19"/>
      <c r="W2" s="19"/>
      <c r="X2" s="19"/>
      <c r="Y2" s="209" t="s">
        <v>159</v>
      </c>
      <c r="Z2" s="211"/>
      <c r="AA2" s="84"/>
      <c r="AB2" s="209" t="s">
        <v>11</v>
      </c>
      <c r="AC2" s="210"/>
      <c r="AD2" s="210"/>
      <c r="AE2" s="211"/>
      <c r="AF2" s="76"/>
      <c r="AG2" s="76"/>
      <c r="AL2" s="76"/>
    </row>
    <row r="3" spans="1:38" ht="14.45" customHeight="1" thickBot="1" x14ac:dyDescent="0.25">
      <c r="A3" s="212"/>
      <c r="B3" s="213"/>
      <c r="C3" s="214"/>
      <c r="D3" s="53"/>
      <c r="E3" s="190"/>
      <c r="F3" s="195"/>
      <c r="G3" s="53"/>
      <c r="H3" s="195"/>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183"/>
      <c r="F4" s="196"/>
      <c r="G4" s="54"/>
      <c r="H4" s="196"/>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188</v>
      </c>
      <c r="B5" s="55"/>
      <c r="C5" s="55"/>
      <c r="D5" s="55"/>
      <c r="E5" s="191"/>
      <c r="F5" s="197"/>
      <c r="G5" s="55"/>
      <c r="H5" s="197"/>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181"/>
      <c r="F6" s="128"/>
      <c r="G6" s="4"/>
      <c r="H6" s="128"/>
      <c r="I6" s="54"/>
      <c r="J6" s="54"/>
      <c r="K6" s="54"/>
      <c r="L6" s="54"/>
      <c r="M6" s="231"/>
      <c r="N6" s="232"/>
      <c r="O6" s="65"/>
      <c r="Q6" s="4"/>
      <c r="R6" s="9"/>
      <c r="S6" s="4"/>
      <c r="T6" s="4"/>
      <c r="U6" s="4"/>
      <c r="V6" s="9"/>
      <c r="W6" s="9"/>
      <c r="X6" s="9"/>
      <c r="Y6" s="212"/>
      <c r="Z6" s="214"/>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33" t="s">
        <v>174</v>
      </c>
      <c r="N7" s="234"/>
      <c r="O7" s="65"/>
      <c r="P7" s="51" t="s">
        <v>174</v>
      </c>
      <c r="Q7" s="4"/>
      <c r="R7" s="4"/>
      <c r="S7" s="4"/>
      <c r="T7" s="4"/>
      <c r="U7" s="4"/>
      <c r="V7" s="4"/>
      <c r="W7" s="4"/>
      <c r="Y7" s="153"/>
      <c r="Z7" s="84"/>
      <c r="AA7" s="84"/>
      <c r="AB7" s="237" t="s">
        <v>174</v>
      </c>
      <c r="AC7" s="238"/>
      <c r="AD7" s="238"/>
      <c r="AE7" s="238"/>
      <c r="AF7" s="4"/>
    </row>
    <row r="8" spans="1:38" ht="14.45" customHeight="1" x14ac:dyDescent="0.2">
      <c r="B8" s="54"/>
      <c r="C8" s="54"/>
      <c r="D8" s="54"/>
      <c r="E8" s="183"/>
      <c r="F8" s="196"/>
      <c r="G8" s="54"/>
      <c r="H8" s="196"/>
      <c r="I8" s="54"/>
      <c r="J8" s="54"/>
      <c r="K8" s="54"/>
      <c r="L8" s="54"/>
      <c r="M8" s="235"/>
      <c r="N8" s="236"/>
      <c r="Q8" s="4"/>
      <c r="R8" s="4"/>
      <c r="S8" s="4"/>
      <c r="T8" s="4"/>
      <c r="U8" s="4"/>
      <c r="V8" s="4"/>
      <c r="W8" s="4"/>
      <c r="Y8" s="237" t="s">
        <v>174</v>
      </c>
      <c r="Z8" s="238"/>
      <c r="AA8" s="84"/>
      <c r="AB8" s="237"/>
      <c r="AC8" s="238"/>
      <c r="AD8" s="238"/>
      <c r="AE8" s="238"/>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7"/>
      <c r="Z10" s="238"/>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7"/>
      <c r="Z11" s="238"/>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7"/>
      <c r="Z12" s="238"/>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44927</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222</v>
      </c>
      <c r="G20" s="11"/>
      <c r="H20" s="199" t="s">
        <v>223</v>
      </c>
      <c r="I20" s="11"/>
      <c r="J20" s="11">
        <v>22248</v>
      </c>
      <c r="K20" s="207">
        <v>16048.06</v>
      </c>
      <c r="M20" s="11" t="s">
        <v>210</v>
      </c>
      <c r="N20" s="71"/>
      <c r="P20" s="11">
        <v>18</v>
      </c>
      <c r="Q20" s="11"/>
      <c r="R20" s="11">
        <v>18</v>
      </c>
      <c r="S20" s="11"/>
      <c r="T20" s="178">
        <v>3551</v>
      </c>
      <c r="U20" s="11"/>
      <c r="V20" s="11">
        <v>3551</v>
      </c>
      <c r="W20" s="11"/>
      <c r="Y20" s="11">
        <v>22248</v>
      </c>
      <c r="Z20" s="11">
        <v>21600</v>
      </c>
      <c r="AB20" s="11">
        <v>22248</v>
      </c>
      <c r="AC20" s="11">
        <v>3.73</v>
      </c>
      <c r="AD20" s="11">
        <f>AB20+AC20</f>
        <v>22251.73</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44562</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224</v>
      </c>
      <c r="G31" s="11"/>
      <c r="H31" s="199" t="s">
        <v>225</v>
      </c>
      <c r="I31" s="11"/>
      <c r="J31" s="11">
        <v>22248</v>
      </c>
      <c r="K31" s="11">
        <v>14372.08</v>
      </c>
      <c r="M31" s="11" t="s">
        <v>210</v>
      </c>
      <c r="N31" s="71"/>
      <c r="P31" s="11">
        <v>18</v>
      </c>
      <c r="Q31" s="11"/>
      <c r="R31" s="11">
        <v>18</v>
      </c>
      <c r="S31" s="11"/>
      <c r="T31" s="178">
        <v>3058</v>
      </c>
      <c r="U31" s="11"/>
      <c r="V31" s="11">
        <v>3058</v>
      </c>
      <c r="W31" s="11"/>
      <c r="Y31" s="11">
        <v>22248</v>
      </c>
      <c r="Z31" s="178">
        <v>21384</v>
      </c>
      <c r="AB31" s="11">
        <v>22248</v>
      </c>
      <c r="AC31" s="11">
        <v>0.34</v>
      </c>
      <c r="AD31" s="11">
        <f>AC31+AB31</f>
        <v>22248.34</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43466</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99">
        <v>3770000</v>
      </c>
      <c r="G42" s="11"/>
      <c r="H42" s="199" t="s">
        <v>226</v>
      </c>
      <c r="I42" s="11"/>
      <c r="J42" s="11">
        <v>20394</v>
      </c>
      <c r="K42" s="11">
        <v>13132.68</v>
      </c>
      <c r="M42" s="11" t="s">
        <v>210</v>
      </c>
      <c r="N42" s="71"/>
      <c r="P42" s="11">
        <v>16.5</v>
      </c>
      <c r="Q42" s="11"/>
      <c r="R42" s="11">
        <v>16.5</v>
      </c>
      <c r="S42" s="11"/>
      <c r="T42" s="178">
        <v>3050</v>
      </c>
      <c r="U42" s="11"/>
      <c r="V42" s="11">
        <v>3053</v>
      </c>
      <c r="W42" s="11"/>
      <c r="Y42" s="11">
        <v>20394</v>
      </c>
      <c r="Z42" s="178">
        <v>19552.5</v>
      </c>
      <c r="AB42" s="11">
        <v>20394</v>
      </c>
      <c r="AC42" s="11">
        <v>14.45</v>
      </c>
      <c r="AD42" s="11">
        <f>AB42+AC42</f>
        <v>20408.45</v>
      </c>
      <c r="AE42" s="4"/>
      <c r="AF42" s="4"/>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L1" zoomScaleNormal="100" zoomScalePageLayoutView="40" workbookViewId="0">
      <selection activeCell="G33" sqref="G33"/>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39" t="s">
        <v>18</v>
      </c>
      <c r="L2" s="240"/>
      <c r="M2" s="9"/>
      <c r="N2" s="9"/>
      <c r="O2" s="239" t="s">
        <v>110</v>
      </c>
      <c r="P2" s="251"/>
      <c r="Q2" s="240"/>
      <c r="R2" s="9"/>
      <c r="S2" s="9"/>
      <c r="T2" s="9"/>
    </row>
    <row r="3" spans="1:20" x14ac:dyDescent="0.25">
      <c r="A3" s="132" t="s">
        <v>13</v>
      </c>
      <c r="B3" s="53"/>
      <c r="C3" s="53"/>
      <c r="D3" s="133"/>
      <c r="E3" s="181"/>
      <c r="F3" s="4"/>
      <c r="G3" s="4"/>
      <c r="H3" s="9"/>
      <c r="I3" s="4"/>
      <c r="K3" s="241"/>
      <c r="L3" s="242"/>
      <c r="M3" s="9"/>
      <c r="N3" s="9"/>
      <c r="O3" s="241"/>
      <c r="P3" s="252"/>
      <c r="Q3" s="242"/>
      <c r="R3" s="9"/>
      <c r="S3" s="9"/>
      <c r="T3" s="9"/>
    </row>
    <row r="4" spans="1:20" x14ac:dyDescent="0.25">
      <c r="A4" s="134" t="s">
        <v>14</v>
      </c>
      <c r="B4" s="54"/>
      <c r="C4" s="54"/>
      <c r="D4" s="135"/>
      <c r="E4" s="181"/>
      <c r="F4" s="4"/>
      <c r="G4" s="4"/>
      <c r="H4" s="9"/>
      <c r="I4" s="4"/>
      <c r="K4" s="241"/>
      <c r="L4" s="242"/>
      <c r="M4" s="9"/>
      <c r="N4" s="9"/>
      <c r="O4" s="241"/>
      <c r="P4" s="252"/>
      <c r="Q4" s="242"/>
      <c r="R4" s="9"/>
      <c r="S4" s="9"/>
      <c r="T4" s="9"/>
    </row>
    <row r="5" spans="1:20" ht="15.75" thickBot="1" x14ac:dyDescent="0.3">
      <c r="A5" s="134" t="s">
        <v>15</v>
      </c>
      <c r="B5" s="54"/>
      <c r="C5" s="54"/>
      <c r="D5" s="135"/>
      <c r="E5" s="181"/>
      <c r="F5" s="54"/>
      <c r="G5" s="4"/>
      <c r="H5" s="9"/>
      <c r="I5" s="4"/>
      <c r="K5" s="243"/>
      <c r="L5" s="244"/>
      <c r="M5" s="9"/>
      <c r="N5" s="9"/>
      <c r="O5" s="241"/>
      <c r="P5" s="252"/>
      <c r="Q5" s="242"/>
      <c r="R5" s="9"/>
      <c r="S5" s="9"/>
      <c r="T5" s="9"/>
    </row>
    <row r="6" spans="1:20" ht="15.75" thickBot="1" x14ac:dyDescent="0.3">
      <c r="A6" s="134" t="s">
        <v>16</v>
      </c>
      <c r="B6" s="54"/>
      <c r="C6" s="54"/>
      <c r="D6" s="135"/>
      <c r="E6" s="181"/>
      <c r="F6" s="54"/>
      <c r="G6" s="4"/>
      <c r="H6" s="9"/>
      <c r="I6" s="9"/>
      <c r="J6" s="9"/>
      <c r="L6" s="9"/>
      <c r="M6" s="9"/>
      <c r="N6" s="9"/>
      <c r="O6" s="243"/>
      <c r="P6" s="253"/>
      <c r="Q6" s="244"/>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44927</v>
      </c>
      <c r="B16" s="3" t="s">
        <v>19</v>
      </c>
      <c r="C16" s="3" t="s">
        <v>20</v>
      </c>
      <c r="D16" s="3" t="s">
        <v>113</v>
      </c>
      <c r="E16" s="184" t="s">
        <v>21</v>
      </c>
      <c r="F16" s="2" t="s">
        <v>22</v>
      </c>
      <c r="G16" s="2" t="s">
        <v>23</v>
      </c>
      <c r="H16" s="2" t="s">
        <v>24</v>
      </c>
      <c r="I16" s="2" t="s">
        <v>112</v>
      </c>
      <c r="J16" s="72"/>
      <c r="K16" s="50" t="s">
        <v>151</v>
      </c>
      <c r="L16" s="94" t="s">
        <v>152</v>
      </c>
      <c r="M16" s="101" t="s">
        <v>153</v>
      </c>
      <c r="N16" s="72"/>
      <c r="O16" s="245" t="s">
        <v>168</v>
      </c>
      <c r="P16" s="246"/>
      <c r="Q16" s="246"/>
      <c r="R16" s="247"/>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8">
        <v>0</v>
      </c>
      <c r="P17" s="249"/>
      <c r="Q17" s="249"/>
      <c r="R17" s="250"/>
      <c r="S17" s="4"/>
      <c r="T17" s="4"/>
      <c r="U17" s="4"/>
      <c r="V17" s="4"/>
    </row>
    <row r="18" spans="1:16384" s="5" customFormat="1" ht="12.75" x14ac:dyDescent="0.2">
      <c r="A18" s="56"/>
      <c r="B18" s="11"/>
      <c r="C18" s="11"/>
      <c r="D18" s="11"/>
      <c r="E18" s="180"/>
      <c r="F18" s="11"/>
      <c r="G18" s="11"/>
      <c r="H18" s="11"/>
      <c r="I18" s="11"/>
      <c r="J18" s="4"/>
      <c r="K18" s="11"/>
      <c r="L18" s="11"/>
      <c r="M18" s="11"/>
      <c r="N18" s="4"/>
      <c r="O18" s="248"/>
      <c r="P18" s="249"/>
      <c r="Q18" s="249"/>
      <c r="R18" s="250"/>
      <c r="S18" s="4"/>
      <c r="T18" s="4"/>
      <c r="U18" s="4"/>
      <c r="V18" s="4"/>
    </row>
    <row r="19" spans="1:16384" s="5" customFormat="1" ht="12.75" x14ac:dyDescent="0.2">
      <c r="A19" s="56"/>
      <c r="B19" s="11"/>
      <c r="C19" s="11"/>
      <c r="D19" s="11"/>
      <c r="E19" s="180"/>
      <c r="F19" s="11"/>
      <c r="G19" s="11"/>
      <c r="H19" s="11"/>
      <c r="I19" s="11"/>
      <c r="J19" s="4"/>
      <c r="K19" s="11"/>
      <c r="L19" s="11"/>
      <c r="M19" s="11"/>
      <c r="N19" s="4"/>
      <c r="O19" s="248"/>
      <c r="P19" s="249"/>
      <c r="Q19" s="249"/>
      <c r="R19" s="250"/>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8"/>
      <c r="P20" s="249"/>
      <c r="Q20" s="249"/>
      <c r="R20" s="250"/>
      <c r="S20" s="4"/>
      <c r="T20" s="4"/>
      <c r="U20" s="4"/>
      <c r="V20" s="4"/>
    </row>
    <row r="21" spans="1:16384" s="5" customFormat="1" ht="12.75" x14ac:dyDescent="0.2">
      <c r="A21" s="56"/>
      <c r="B21" s="11"/>
      <c r="C21" s="11"/>
      <c r="D21" s="11"/>
      <c r="E21" s="180"/>
      <c r="F21" s="11"/>
      <c r="G21" s="11"/>
      <c r="H21" s="11"/>
      <c r="I21" s="11"/>
      <c r="J21" s="4"/>
      <c r="K21" s="11"/>
      <c r="L21" s="11"/>
      <c r="M21" s="11"/>
      <c r="N21" s="4"/>
      <c r="O21" s="248"/>
      <c r="P21" s="249"/>
      <c r="Q21" s="249"/>
      <c r="R21" s="250"/>
      <c r="S21" s="4"/>
      <c r="T21" s="4"/>
      <c r="U21" s="4"/>
      <c r="V21" s="4"/>
    </row>
    <row r="22" spans="1:16384" s="5" customFormat="1" ht="12.75" x14ac:dyDescent="0.2">
      <c r="A22" s="56"/>
      <c r="B22" s="11"/>
      <c r="C22" s="11"/>
      <c r="D22" s="11"/>
      <c r="E22" s="180"/>
      <c r="F22" s="11"/>
      <c r="G22" s="11"/>
      <c r="H22" s="11"/>
      <c r="I22" s="11"/>
      <c r="J22" s="4"/>
      <c r="K22" s="11"/>
      <c r="L22" s="11"/>
      <c r="M22" s="11"/>
      <c r="N22" s="4"/>
      <c r="O22" s="248"/>
      <c r="P22" s="249"/>
      <c r="Q22" s="249"/>
      <c r="R22" s="250"/>
      <c r="S22" s="4"/>
      <c r="T22" s="4"/>
      <c r="U22" s="4"/>
      <c r="V22" s="4"/>
    </row>
    <row r="23" spans="1:16384" s="5" customFormat="1" ht="12.75" x14ac:dyDescent="0.2">
      <c r="A23" s="56"/>
      <c r="B23" s="11"/>
      <c r="C23" s="11"/>
      <c r="D23" s="11"/>
      <c r="E23" s="180"/>
      <c r="F23" s="11"/>
      <c r="G23" s="11"/>
      <c r="H23" s="11"/>
      <c r="I23" s="11"/>
      <c r="J23" s="4"/>
      <c r="K23" s="11"/>
      <c r="L23" s="11"/>
      <c r="M23" s="11"/>
      <c r="N23" s="4"/>
      <c r="O23" s="248"/>
      <c r="P23" s="249"/>
      <c r="Q23" s="249"/>
      <c r="R23" s="250"/>
      <c r="S23" s="4"/>
      <c r="T23" s="4"/>
      <c r="U23" s="4"/>
      <c r="V23" s="4"/>
    </row>
    <row r="24" spans="1:16384" s="5" customFormat="1" ht="13.5" thickBot="1" x14ac:dyDescent="0.25">
      <c r="A24" s="56"/>
      <c r="B24" s="95"/>
      <c r="C24" s="95"/>
      <c r="D24" s="95"/>
      <c r="E24" s="185"/>
      <c r="F24" s="95"/>
      <c r="G24" s="95"/>
      <c r="H24" s="95"/>
      <c r="I24" s="95"/>
      <c r="J24" s="4"/>
      <c r="K24" s="95"/>
      <c r="L24" s="95"/>
      <c r="M24" s="95"/>
      <c r="N24" s="4"/>
      <c r="O24" s="255"/>
      <c r="P24" s="256"/>
      <c r="Q24" s="256"/>
      <c r="R24" s="257"/>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8"/>
      <c r="P25" s="259"/>
      <c r="Q25" s="259"/>
      <c r="R25" s="260"/>
      <c r="S25" s="4"/>
      <c r="T25" s="4"/>
      <c r="U25" s="4"/>
      <c r="V25" s="4"/>
    </row>
    <row r="26" spans="1:16384" s="4" customFormat="1" ht="12.75" x14ac:dyDescent="0.2">
      <c r="A26" s="56"/>
      <c r="E26" s="181"/>
      <c r="K26" s="51"/>
    </row>
    <row r="27" spans="1:16384" customFormat="1" ht="63.75" x14ac:dyDescent="0.25">
      <c r="A27" s="176">
        <v>44562</v>
      </c>
      <c r="B27" s="3" t="s">
        <v>19</v>
      </c>
      <c r="C27" s="3" t="s">
        <v>20</v>
      </c>
      <c r="D27" s="3" t="s">
        <v>113</v>
      </c>
      <c r="E27" s="184" t="s">
        <v>21</v>
      </c>
      <c r="F27" s="2" t="s">
        <v>22</v>
      </c>
      <c r="G27" s="2" t="s">
        <v>23</v>
      </c>
      <c r="H27" s="2" t="s">
        <v>24</v>
      </c>
      <c r="I27" s="2" t="s">
        <v>112</v>
      </c>
      <c r="J27" s="72"/>
      <c r="K27" s="50" t="s">
        <v>151</v>
      </c>
      <c r="L27" s="94" t="s">
        <v>152</v>
      </c>
      <c r="M27" s="101" t="s">
        <v>153</v>
      </c>
      <c r="N27" s="72"/>
      <c r="O27" s="262" t="s">
        <v>168</v>
      </c>
      <c r="P27" s="263"/>
      <c r="Q27" s="263"/>
      <c r="R27" s="26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8">
        <v>0</v>
      </c>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customFormat="1" x14ac:dyDescent="0.25">
      <c r="A29" s="56"/>
      <c r="B29" s="11"/>
      <c r="C29" s="11"/>
      <c r="D29" s="11"/>
      <c r="E29" s="180"/>
      <c r="F29" s="11"/>
      <c r="G29" s="11"/>
      <c r="H29" s="11"/>
      <c r="I29" s="11"/>
      <c r="J29" s="4"/>
      <c r="K29" s="11"/>
      <c r="L29" s="11"/>
      <c r="M29" s="11"/>
      <c r="N29" s="4"/>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customFormat="1" x14ac:dyDescent="0.25">
      <c r="A30" s="56"/>
      <c r="B30" s="11"/>
      <c r="C30" s="11"/>
      <c r="D30" s="11"/>
      <c r="E30" s="180"/>
      <c r="F30" s="11"/>
      <c r="G30" s="11"/>
      <c r="H30" s="11"/>
      <c r="I30" s="11"/>
      <c r="J30" s="4"/>
      <c r="K30" s="11"/>
      <c r="L30" s="11"/>
      <c r="M30" s="11"/>
      <c r="N30" s="4"/>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customFormat="1" x14ac:dyDescent="0.25">
      <c r="A31" s="56"/>
      <c r="B31" s="11"/>
      <c r="C31" s="11"/>
      <c r="D31" s="11"/>
      <c r="E31" s="180"/>
      <c r="F31" s="11"/>
      <c r="G31" s="11"/>
      <c r="H31" s="11"/>
      <c r="I31" s="11"/>
      <c r="J31" s="4"/>
      <c r="K31" s="11"/>
      <c r="L31" s="11"/>
      <c r="M31" s="11"/>
      <c r="N31" s="4"/>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customFormat="1" x14ac:dyDescent="0.25">
      <c r="A32" s="56"/>
      <c r="B32" s="11"/>
      <c r="C32" s="11"/>
      <c r="D32" s="11"/>
      <c r="E32" s="180"/>
      <c r="F32" s="11"/>
      <c r="G32" s="11"/>
      <c r="H32" s="11"/>
      <c r="I32" s="11"/>
      <c r="J32" s="4"/>
      <c r="K32" s="11"/>
      <c r="L32" s="11"/>
      <c r="M32" s="11"/>
      <c r="N32" s="4"/>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customFormat="1" x14ac:dyDescent="0.25">
      <c r="A33" s="56"/>
      <c r="B33" s="11"/>
      <c r="C33" s="11"/>
      <c r="D33" s="11"/>
      <c r="E33" s="180"/>
      <c r="F33" s="11"/>
      <c r="G33" s="11"/>
      <c r="H33" s="11"/>
      <c r="I33" s="11"/>
      <c r="J33" s="4"/>
      <c r="K33" s="11"/>
      <c r="L33" s="11"/>
      <c r="M33" s="11"/>
      <c r="N33" s="4"/>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customFormat="1" x14ac:dyDescent="0.25">
      <c r="A34" s="56"/>
      <c r="B34" s="11"/>
      <c r="C34" s="11"/>
      <c r="D34" s="11"/>
      <c r="E34" s="180"/>
      <c r="F34" s="11"/>
      <c r="G34" s="11"/>
      <c r="H34" s="11"/>
      <c r="I34" s="11"/>
      <c r="J34" s="4"/>
      <c r="K34" s="11"/>
      <c r="L34" s="11"/>
      <c r="M34" s="11"/>
      <c r="N34" s="4"/>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customFormat="1" ht="15.75" thickBot="1" x14ac:dyDescent="0.3">
      <c r="A35" s="56"/>
      <c r="B35" s="95"/>
      <c r="C35" s="95"/>
      <c r="D35" s="95"/>
      <c r="E35" s="185"/>
      <c r="F35" s="95"/>
      <c r="G35" s="95"/>
      <c r="H35" s="95"/>
      <c r="I35" s="95"/>
      <c r="J35" s="4"/>
      <c r="K35" s="95"/>
      <c r="L35" s="95"/>
      <c r="M35" s="95"/>
      <c r="N35" s="4"/>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customFormat="1" ht="15.75" thickBot="1" x14ac:dyDescent="0.3">
      <c r="A36" s="56"/>
      <c r="B36" s="96" t="s">
        <v>136</v>
      </c>
      <c r="C36" s="97"/>
      <c r="D36" s="97"/>
      <c r="E36" s="186"/>
      <c r="F36" s="98"/>
      <c r="G36" s="98"/>
      <c r="H36" s="98"/>
      <c r="I36" s="102" t="s">
        <v>138</v>
      </c>
      <c r="J36" s="4"/>
      <c r="K36" s="98"/>
      <c r="L36" s="98"/>
      <c r="M36" s="98"/>
      <c r="N36" s="4"/>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4" customFormat="1" ht="12.75" x14ac:dyDescent="0.2">
      <c r="A37" s="56"/>
      <c r="E37" s="181"/>
      <c r="K37" s="51"/>
    </row>
    <row r="38" spans="1:16384" ht="63.75" x14ac:dyDescent="0.25">
      <c r="A38" s="176">
        <v>43466</v>
      </c>
      <c r="B38" s="3" t="s">
        <v>19</v>
      </c>
      <c r="C38" s="3" t="s">
        <v>20</v>
      </c>
      <c r="D38" s="3" t="s">
        <v>113</v>
      </c>
      <c r="E38" s="184" t="s">
        <v>21</v>
      </c>
      <c r="F38" s="2" t="s">
        <v>22</v>
      </c>
      <c r="G38" s="2" t="s">
        <v>23</v>
      </c>
      <c r="H38" s="2" t="s">
        <v>24</v>
      </c>
      <c r="I38" s="2" t="s">
        <v>112</v>
      </c>
      <c r="J38" s="72"/>
      <c r="K38" s="50" t="s">
        <v>151</v>
      </c>
      <c r="L38" s="94" t="s">
        <v>152</v>
      </c>
      <c r="M38" s="101" t="s">
        <v>153</v>
      </c>
      <c r="N38" s="72"/>
      <c r="O38" s="262" t="s">
        <v>168</v>
      </c>
      <c r="P38" s="263"/>
      <c r="Q38" s="263"/>
      <c r="R38" s="264"/>
      <c r="U38" s="4"/>
      <c r="V38" s="4"/>
    </row>
    <row r="39" spans="1:16384" x14ac:dyDescent="0.25">
      <c r="A39" s="56"/>
      <c r="B39" s="11"/>
      <c r="C39" s="11" t="s">
        <v>207</v>
      </c>
      <c r="D39" s="11" t="s">
        <v>208</v>
      </c>
      <c r="E39" s="180">
        <v>8759</v>
      </c>
      <c r="F39" s="11">
        <v>0</v>
      </c>
      <c r="G39" s="11">
        <v>0</v>
      </c>
      <c r="H39" s="11">
        <v>0</v>
      </c>
      <c r="I39" s="11">
        <v>0</v>
      </c>
      <c r="K39" s="11">
        <v>0</v>
      </c>
      <c r="L39" s="11">
        <v>0</v>
      </c>
      <c r="M39" s="11">
        <v>0</v>
      </c>
      <c r="O39" s="248">
        <v>0</v>
      </c>
      <c r="P39" s="249"/>
      <c r="Q39" s="249"/>
      <c r="R39" s="250"/>
      <c r="U39" s="4"/>
      <c r="V39" s="4"/>
    </row>
    <row r="40" spans="1:16384" x14ac:dyDescent="0.25">
      <c r="A40" s="56"/>
      <c r="B40" s="11"/>
      <c r="C40" s="11"/>
      <c r="D40" s="11"/>
      <c r="E40" s="180"/>
      <c r="F40" s="11"/>
      <c r="G40" s="11"/>
      <c r="H40" s="11"/>
      <c r="I40" s="11"/>
      <c r="K40" s="11"/>
      <c r="L40" s="11"/>
      <c r="M40" s="11"/>
      <c r="O40" s="248"/>
      <c r="P40" s="249"/>
      <c r="Q40" s="249"/>
      <c r="R40" s="250"/>
      <c r="U40" s="4"/>
      <c r="V40" s="4"/>
    </row>
    <row r="41" spans="1:16384" x14ac:dyDescent="0.25">
      <c r="A41" s="56"/>
      <c r="B41" s="11"/>
      <c r="C41" s="11"/>
      <c r="D41" s="11"/>
      <c r="E41" s="180"/>
      <c r="F41" s="11"/>
      <c r="G41" s="11"/>
      <c r="H41" s="11"/>
      <c r="I41" s="11"/>
      <c r="K41" s="11"/>
      <c r="L41" s="11"/>
      <c r="M41" s="11"/>
      <c r="O41" s="248"/>
      <c r="P41" s="249"/>
      <c r="Q41" s="249"/>
      <c r="R41" s="250"/>
      <c r="U41" s="4"/>
      <c r="V41" s="4"/>
    </row>
    <row r="42" spans="1:16384" x14ac:dyDescent="0.25">
      <c r="A42" s="56"/>
      <c r="B42" s="11"/>
      <c r="C42" s="11"/>
      <c r="D42" s="11"/>
      <c r="E42" s="180"/>
      <c r="F42" s="11"/>
      <c r="G42" s="11"/>
      <c r="H42" s="11"/>
      <c r="I42" s="11"/>
      <c r="K42" s="11"/>
      <c r="L42" s="11"/>
      <c r="M42" s="11"/>
      <c r="O42" s="248"/>
      <c r="P42" s="249"/>
      <c r="Q42" s="249"/>
      <c r="R42" s="250"/>
      <c r="U42" s="4"/>
      <c r="V42" s="4"/>
    </row>
    <row r="43" spans="1:16384" x14ac:dyDescent="0.25">
      <c r="A43" s="56"/>
      <c r="B43" s="11"/>
      <c r="C43" s="11"/>
      <c r="D43" s="11"/>
      <c r="E43" s="180"/>
      <c r="F43" s="11"/>
      <c r="G43" s="11"/>
      <c r="H43" s="11"/>
      <c r="I43" s="11"/>
      <c r="K43" s="11"/>
      <c r="L43" s="11"/>
      <c r="M43" s="11"/>
      <c r="O43" s="248"/>
      <c r="P43" s="249"/>
      <c r="Q43" s="249"/>
      <c r="R43" s="250"/>
      <c r="U43" s="4"/>
      <c r="V43" s="4"/>
    </row>
    <row r="44" spans="1:16384" x14ac:dyDescent="0.25">
      <c r="A44" s="56"/>
      <c r="B44" s="11"/>
      <c r="C44" s="11"/>
      <c r="D44" s="11"/>
      <c r="E44" s="180"/>
      <c r="F44" s="11"/>
      <c r="G44" s="11"/>
      <c r="H44" s="11"/>
      <c r="I44" s="11"/>
      <c r="K44" s="11"/>
      <c r="L44" s="11"/>
      <c r="M44" s="11"/>
      <c r="O44" s="248"/>
      <c r="P44" s="249"/>
      <c r="Q44" s="249"/>
      <c r="R44" s="250"/>
      <c r="U44" s="4"/>
      <c r="V44" s="4"/>
    </row>
    <row r="45" spans="1:16384" x14ac:dyDescent="0.25">
      <c r="A45" s="56"/>
      <c r="B45" s="11"/>
      <c r="C45" s="11"/>
      <c r="D45" s="11"/>
      <c r="E45" s="180"/>
      <c r="F45" s="11"/>
      <c r="G45" s="11"/>
      <c r="H45" s="11"/>
      <c r="I45" s="11"/>
      <c r="K45" s="11"/>
      <c r="L45" s="11"/>
      <c r="M45" s="11"/>
      <c r="O45" s="248"/>
      <c r="P45" s="249"/>
      <c r="Q45" s="249"/>
      <c r="R45" s="250"/>
      <c r="U45" s="4"/>
      <c r="V45" s="4"/>
    </row>
    <row r="46" spans="1:16384" ht="15.75" thickBot="1" x14ac:dyDescent="0.3">
      <c r="A46" s="56"/>
      <c r="B46" s="95"/>
      <c r="C46" s="95"/>
      <c r="D46" s="95"/>
      <c r="E46" s="185"/>
      <c r="F46" s="95"/>
      <c r="G46" s="95"/>
      <c r="H46" s="95"/>
      <c r="I46" s="95"/>
      <c r="K46" s="95"/>
      <c r="L46" s="95"/>
      <c r="M46" s="95"/>
      <c r="O46" s="265"/>
      <c r="P46" s="266"/>
      <c r="Q46" s="266"/>
      <c r="R46" s="267"/>
      <c r="U46" s="4"/>
      <c r="V46" s="4"/>
    </row>
    <row r="47" spans="1:16384" ht="15.75" thickBot="1" x14ac:dyDescent="0.3">
      <c r="A47" s="56"/>
      <c r="B47" s="96" t="s">
        <v>136</v>
      </c>
      <c r="C47" s="97"/>
      <c r="D47" s="97"/>
      <c r="E47" s="186"/>
      <c r="F47" s="98"/>
      <c r="G47" s="98"/>
      <c r="H47" s="98"/>
      <c r="I47" s="102" t="s">
        <v>138</v>
      </c>
      <c r="K47" s="98"/>
      <c r="L47" s="98"/>
      <c r="M47" s="98"/>
      <c r="O47" s="258"/>
      <c r="P47" s="259"/>
      <c r="Q47" s="259"/>
      <c r="R47" s="260"/>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71" t="s">
        <v>168</v>
      </c>
      <c r="P49" s="272"/>
      <c r="Q49" s="272"/>
      <c r="R49" s="272"/>
      <c r="U49" s="4"/>
      <c r="V49" s="4"/>
    </row>
    <row r="50" spans="1:22" x14ac:dyDescent="0.25">
      <c r="A50" s="56"/>
      <c r="B50" s="11"/>
      <c r="C50" s="11"/>
      <c r="D50" s="11"/>
      <c r="E50" s="180"/>
      <c r="F50" s="11"/>
      <c r="G50" s="11"/>
      <c r="H50" s="11"/>
      <c r="I50" s="11"/>
      <c r="K50" s="11"/>
      <c r="L50" s="11"/>
      <c r="M50" s="11"/>
      <c r="O50" s="248"/>
      <c r="P50" s="249"/>
      <c r="Q50" s="249"/>
      <c r="R50" s="250"/>
      <c r="U50" s="4"/>
      <c r="V50" s="4"/>
    </row>
    <row r="51" spans="1:22" x14ac:dyDescent="0.25">
      <c r="A51" s="56"/>
      <c r="B51" s="11"/>
      <c r="C51" s="11"/>
      <c r="D51" s="11"/>
      <c r="E51" s="180"/>
      <c r="F51" s="11"/>
      <c r="G51" s="11"/>
      <c r="H51" s="11"/>
      <c r="I51" s="11"/>
      <c r="K51" s="11"/>
      <c r="L51" s="11"/>
      <c r="M51" s="11"/>
      <c r="O51" s="248"/>
      <c r="P51" s="249"/>
      <c r="Q51" s="249"/>
      <c r="R51" s="250"/>
      <c r="U51" s="4"/>
      <c r="V51" s="4"/>
    </row>
    <row r="52" spans="1:22" x14ac:dyDescent="0.25">
      <c r="A52" s="56"/>
      <c r="B52" s="11"/>
      <c r="C52" s="11"/>
      <c r="D52" s="11"/>
      <c r="E52" s="180"/>
      <c r="F52" s="11"/>
      <c r="G52" s="11"/>
      <c r="H52" s="11"/>
      <c r="I52" s="11"/>
      <c r="K52" s="11"/>
      <c r="L52" s="11"/>
      <c r="M52" s="11"/>
      <c r="O52" s="248"/>
      <c r="P52" s="249"/>
      <c r="Q52" s="249"/>
      <c r="R52" s="250"/>
      <c r="U52" s="4"/>
      <c r="V52" s="4"/>
    </row>
    <row r="53" spans="1:22" x14ac:dyDescent="0.25">
      <c r="A53" s="56"/>
      <c r="B53" s="11"/>
      <c r="C53" s="11"/>
      <c r="D53" s="11"/>
      <c r="E53" s="180"/>
      <c r="F53" s="11"/>
      <c r="G53" s="11"/>
      <c r="H53" s="11"/>
      <c r="I53" s="11"/>
      <c r="K53" s="11"/>
      <c r="L53" s="11"/>
      <c r="M53" s="11"/>
      <c r="O53" s="248"/>
      <c r="P53" s="249"/>
      <c r="Q53" s="249"/>
      <c r="R53" s="250"/>
      <c r="U53" s="4"/>
      <c r="V53" s="4"/>
    </row>
    <row r="54" spans="1:22" x14ac:dyDescent="0.25">
      <c r="A54" s="56"/>
      <c r="B54" s="11"/>
      <c r="C54" s="11"/>
      <c r="D54" s="11"/>
      <c r="E54" s="180"/>
      <c r="F54" s="11"/>
      <c r="G54" s="11"/>
      <c r="H54" s="11"/>
      <c r="I54" s="11"/>
      <c r="K54" s="11"/>
      <c r="L54" s="11"/>
      <c r="M54" s="11"/>
      <c r="O54" s="248"/>
      <c r="P54" s="249"/>
      <c r="Q54" s="249"/>
      <c r="R54" s="250"/>
      <c r="U54" s="4"/>
      <c r="V54" s="4"/>
    </row>
    <row r="55" spans="1:22" x14ac:dyDescent="0.25">
      <c r="A55" s="56"/>
      <c r="B55" s="11"/>
      <c r="C55" s="11"/>
      <c r="D55" s="11"/>
      <c r="E55" s="180"/>
      <c r="F55" s="11"/>
      <c r="G55" s="11"/>
      <c r="H55" s="11"/>
      <c r="I55" s="11"/>
      <c r="K55" s="11"/>
      <c r="L55" s="11"/>
      <c r="M55" s="11"/>
      <c r="O55" s="248"/>
      <c r="P55" s="249"/>
      <c r="Q55" s="249"/>
      <c r="R55" s="250"/>
      <c r="U55" s="4"/>
      <c r="V55" s="4"/>
    </row>
    <row r="56" spans="1:22" ht="15.75" thickBot="1" x14ac:dyDescent="0.3">
      <c r="A56" s="56"/>
      <c r="B56" s="95"/>
      <c r="C56" s="95"/>
      <c r="D56" s="95"/>
      <c r="E56" s="185"/>
      <c r="F56" s="95"/>
      <c r="G56" s="95"/>
      <c r="H56" s="95"/>
      <c r="I56" s="95"/>
      <c r="K56" s="95"/>
      <c r="L56" s="95"/>
      <c r="M56" s="95"/>
      <c r="O56" s="255"/>
      <c r="P56" s="256"/>
      <c r="Q56" s="256"/>
      <c r="R56" s="257"/>
      <c r="U56" s="4"/>
      <c r="V56" s="4"/>
    </row>
    <row r="57" spans="1:22" ht="15.75" thickBot="1" x14ac:dyDescent="0.3">
      <c r="A57" s="56"/>
      <c r="B57" s="96" t="s">
        <v>136</v>
      </c>
      <c r="C57" s="97"/>
      <c r="D57" s="97"/>
      <c r="E57" s="186"/>
      <c r="F57" s="98"/>
      <c r="G57" s="98"/>
      <c r="H57" s="98"/>
      <c r="I57" s="102" t="s">
        <v>138</v>
      </c>
      <c r="K57" s="98"/>
      <c r="L57" s="98"/>
      <c r="M57" s="98"/>
      <c r="O57" s="258"/>
      <c r="P57" s="259"/>
      <c r="Q57" s="259"/>
      <c r="R57" s="260"/>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68" t="s">
        <v>168</v>
      </c>
      <c r="P59" s="269"/>
      <c r="Q59" s="269"/>
      <c r="R59" s="270"/>
      <c r="U59" s="4"/>
      <c r="V59" s="4"/>
    </row>
    <row r="60" spans="1:22" x14ac:dyDescent="0.25">
      <c r="A60" s="56"/>
      <c r="B60" s="11"/>
      <c r="C60" s="11"/>
      <c r="D60" s="11"/>
      <c r="E60" s="180"/>
      <c r="F60" s="11"/>
      <c r="G60" s="11"/>
      <c r="H60" s="11"/>
      <c r="I60" s="11"/>
      <c r="K60" s="11"/>
      <c r="L60" s="11"/>
      <c r="M60" s="11"/>
      <c r="O60" s="248"/>
      <c r="P60" s="249"/>
      <c r="Q60" s="249"/>
      <c r="R60" s="250"/>
      <c r="U60" s="4"/>
      <c r="V60" s="4"/>
    </row>
    <row r="61" spans="1:22" x14ac:dyDescent="0.25">
      <c r="A61" s="56"/>
      <c r="B61" s="11"/>
      <c r="C61" s="11"/>
      <c r="D61" s="11"/>
      <c r="E61" s="180"/>
      <c r="F61" s="11"/>
      <c r="G61" s="11"/>
      <c r="H61" s="11"/>
      <c r="I61" s="11"/>
      <c r="K61" s="11"/>
      <c r="L61" s="11"/>
      <c r="M61" s="11"/>
      <c r="O61" s="248"/>
      <c r="P61" s="249"/>
      <c r="Q61" s="249"/>
      <c r="R61" s="250"/>
      <c r="U61" s="4"/>
      <c r="V61" s="4"/>
    </row>
    <row r="62" spans="1:22" x14ac:dyDescent="0.25">
      <c r="A62" s="56"/>
      <c r="B62" s="11"/>
      <c r="C62" s="11"/>
      <c r="D62" s="11"/>
      <c r="E62" s="180"/>
      <c r="F62" s="11"/>
      <c r="G62" s="11"/>
      <c r="H62" s="11"/>
      <c r="I62" s="11"/>
      <c r="K62" s="11"/>
      <c r="L62" s="11"/>
      <c r="M62" s="11"/>
      <c r="O62" s="248"/>
      <c r="P62" s="249"/>
      <c r="Q62" s="249"/>
      <c r="R62" s="250"/>
      <c r="U62" s="4"/>
      <c r="V62" s="4"/>
    </row>
    <row r="63" spans="1:22" x14ac:dyDescent="0.25">
      <c r="A63" s="56"/>
      <c r="B63" s="11"/>
      <c r="C63" s="11"/>
      <c r="D63" s="11"/>
      <c r="E63" s="180"/>
      <c r="F63" s="11"/>
      <c r="G63" s="11"/>
      <c r="H63" s="11"/>
      <c r="I63" s="11"/>
      <c r="K63" s="11"/>
      <c r="L63" s="11"/>
      <c r="M63" s="11"/>
      <c r="O63" s="248"/>
      <c r="P63" s="249"/>
      <c r="Q63" s="249"/>
      <c r="R63" s="250"/>
      <c r="U63" s="4"/>
      <c r="V63" s="4"/>
    </row>
    <row r="64" spans="1:22" x14ac:dyDescent="0.25">
      <c r="A64" s="56"/>
      <c r="B64" s="11"/>
      <c r="C64" s="11"/>
      <c r="D64" s="11"/>
      <c r="E64" s="180"/>
      <c r="F64" s="11"/>
      <c r="G64" s="11"/>
      <c r="H64" s="11"/>
      <c r="I64" s="11"/>
      <c r="K64" s="11"/>
      <c r="L64" s="11"/>
      <c r="M64" s="11"/>
      <c r="O64" s="248"/>
      <c r="P64" s="249"/>
      <c r="Q64" s="249"/>
      <c r="R64" s="250"/>
      <c r="U64" s="4"/>
      <c r="V64" s="4"/>
    </row>
    <row r="65" spans="1:22" x14ac:dyDescent="0.25">
      <c r="A65" s="56"/>
      <c r="B65" s="11"/>
      <c r="C65" s="11"/>
      <c r="D65" s="11"/>
      <c r="E65" s="180"/>
      <c r="F65" s="11"/>
      <c r="G65" s="11"/>
      <c r="H65" s="11"/>
      <c r="I65" s="11"/>
      <c r="K65" s="11"/>
      <c r="L65" s="11"/>
      <c r="M65" s="11"/>
      <c r="O65" s="248"/>
      <c r="P65" s="249"/>
      <c r="Q65" s="249"/>
      <c r="R65" s="250"/>
      <c r="U65" s="4"/>
      <c r="V65" s="4"/>
    </row>
    <row r="66" spans="1:22" ht="15.75" thickBot="1" x14ac:dyDescent="0.3">
      <c r="A66" s="56"/>
      <c r="B66" s="95"/>
      <c r="C66" s="95"/>
      <c r="D66" s="95"/>
      <c r="E66" s="185"/>
      <c r="F66" s="95"/>
      <c r="G66" s="95"/>
      <c r="H66" s="95"/>
      <c r="I66" s="95"/>
      <c r="K66" s="95"/>
      <c r="L66" s="95"/>
      <c r="M66" s="95"/>
      <c r="O66" s="255"/>
      <c r="P66" s="256"/>
      <c r="Q66" s="256"/>
      <c r="R66" s="257"/>
      <c r="U66" s="4"/>
      <c r="V66" s="4"/>
    </row>
    <row r="67" spans="1:22" ht="15.75" thickBot="1" x14ac:dyDescent="0.3">
      <c r="A67" s="56"/>
      <c r="B67" s="96" t="s">
        <v>136</v>
      </c>
      <c r="C67" s="97"/>
      <c r="D67" s="97"/>
      <c r="E67" s="186"/>
      <c r="F67" s="98"/>
      <c r="G67" s="98"/>
      <c r="H67" s="98"/>
      <c r="I67" s="102" t="s">
        <v>138</v>
      </c>
      <c r="K67" s="98"/>
      <c r="L67" s="98"/>
      <c r="M67" s="98"/>
      <c r="O67" s="258"/>
      <c r="P67" s="259"/>
      <c r="Q67" s="259"/>
      <c r="R67" s="260"/>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68" t="s">
        <v>168</v>
      </c>
      <c r="P69" s="269"/>
      <c r="Q69" s="269"/>
      <c r="R69" s="270"/>
      <c r="U69" s="4"/>
      <c r="V69" s="4"/>
    </row>
    <row r="70" spans="1:22" x14ac:dyDescent="0.25">
      <c r="A70" s="56"/>
      <c r="B70" s="11"/>
      <c r="C70" s="11"/>
      <c r="D70" s="11"/>
      <c r="E70" s="180"/>
      <c r="F70" s="11"/>
      <c r="G70" s="11"/>
      <c r="H70" s="11"/>
      <c r="I70" s="11"/>
      <c r="K70" s="11"/>
      <c r="L70" s="11"/>
      <c r="M70" s="11"/>
      <c r="O70" s="248"/>
      <c r="P70" s="249"/>
      <c r="Q70" s="249"/>
      <c r="R70" s="250"/>
      <c r="U70" s="4"/>
      <c r="V70" s="4"/>
    </row>
    <row r="71" spans="1:22" x14ac:dyDescent="0.25">
      <c r="A71" s="56"/>
      <c r="B71" s="11"/>
      <c r="C71" s="11"/>
      <c r="D71" s="11"/>
      <c r="E71" s="180"/>
      <c r="F71" s="11"/>
      <c r="G71" s="11"/>
      <c r="H71" s="11"/>
      <c r="I71" s="11"/>
      <c r="K71" s="11"/>
      <c r="L71" s="11"/>
      <c r="M71" s="11"/>
      <c r="O71" s="248"/>
      <c r="P71" s="249"/>
      <c r="Q71" s="249"/>
      <c r="R71" s="250"/>
      <c r="U71" s="4"/>
      <c r="V71" s="4"/>
    </row>
    <row r="72" spans="1:22" x14ac:dyDescent="0.25">
      <c r="A72" s="56"/>
      <c r="B72" s="11"/>
      <c r="C72" s="11"/>
      <c r="D72" s="11"/>
      <c r="E72" s="180"/>
      <c r="F72" s="11"/>
      <c r="G72" s="11"/>
      <c r="H72" s="11"/>
      <c r="I72" s="11"/>
      <c r="K72" s="11"/>
      <c r="L72" s="11"/>
      <c r="M72" s="11"/>
      <c r="O72" s="248"/>
      <c r="P72" s="249"/>
      <c r="Q72" s="249"/>
      <c r="R72" s="250"/>
      <c r="U72" s="4"/>
      <c r="V72" s="4"/>
    </row>
    <row r="73" spans="1:22" x14ac:dyDescent="0.25">
      <c r="A73" s="56"/>
      <c r="B73" s="11"/>
      <c r="C73" s="11"/>
      <c r="D73" s="11"/>
      <c r="E73" s="180"/>
      <c r="F73" s="11"/>
      <c r="G73" s="11"/>
      <c r="H73" s="11"/>
      <c r="I73" s="11"/>
      <c r="K73" s="11"/>
      <c r="L73" s="11"/>
      <c r="M73" s="11"/>
      <c r="O73" s="248"/>
      <c r="P73" s="249"/>
      <c r="Q73" s="249"/>
      <c r="R73" s="250"/>
      <c r="U73" s="4"/>
      <c r="V73" s="4"/>
    </row>
    <row r="74" spans="1:22" x14ac:dyDescent="0.25">
      <c r="A74" s="56"/>
      <c r="B74" s="11"/>
      <c r="C74" s="11"/>
      <c r="D74" s="11"/>
      <c r="E74" s="180"/>
      <c r="F74" s="11"/>
      <c r="G74" s="11"/>
      <c r="H74" s="11"/>
      <c r="I74" s="11"/>
      <c r="K74" s="11"/>
      <c r="L74" s="11"/>
      <c r="M74" s="11"/>
      <c r="O74" s="248"/>
      <c r="P74" s="249"/>
      <c r="Q74" s="249"/>
      <c r="R74" s="250"/>
      <c r="U74" s="4"/>
      <c r="V74" s="4"/>
    </row>
    <row r="75" spans="1:22" x14ac:dyDescent="0.25">
      <c r="A75" s="56"/>
      <c r="B75" s="11"/>
      <c r="C75" s="11"/>
      <c r="D75" s="11"/>
      <c r="E75" s="180"/>
      <c r="F75" s="11"/>
      <c r="G75" s="11"/>
      <c r="H75" s="11"/>
      <c r="I75" s="11"/>
      <c r="K75" s="11"/>
      <c r="L75" s="11"/>
      <c r="M75" s="11"/>
      <c r="O75" s="248"/>
      <c r="P75" s="249"/>
      <c r="Q75" s="249"/>
      <c r="R75" s="250"/>
      <c r="U75" s="4"/>
      <c r="V75" s="4"/>
    </row>
    <row r="76" spans="1:22" ht="15.75" thickBot="1" x14ac:dyDescent="0.3">
      <c r="A76" s="56"/>
      <c r="B76" s="95"/>
      <c r="C76" s="95"/>
      <c r="D76" s="95"/>
      <c r="E76" s="185"/>
      <c r="F76" s="95"/>
      <c r="G76" s="95"/>
      <c r="H76" s="95"/>
      <c r="I76" s="95"/>
      <c r="K76" s="95"/>
      <c r="L76" s="95"/>
      <c r="M76" s="95"/>
      <c r="O76" s="255"/>
      <c r="P76" s="256"/>
      <c r="Q76" s="256"/>
      <c r="R76" s="257"/>
      <c r="U76" s="4"/>
      <c r="V76" s="4"/>
    </row>
    <row r="77" spans="1:22" ht="15.75" thickBot="1" x14ac:dyDescent="0.3">
      <c r="A77" s="56"/>
      <c r="B77" s="96" t="s">
        <v>136</v>
      </c>
      <c r="C77" s="97"/>
      <c r="D77" s="97"/>
      <c r="E77" s="186"/>
      <c r="F77" s="98"/>
      <c r="G77" s="98"/>
      <c r="H77" s="98"/>
      <c r="I77" s="102" t="s">
        <v>138</v>
      </c>
      <c r="K77" s="100"/>
      <c r="L77" s="98"/>
      <c r="M77" s="99"/>
      <c r="O77" s="258"/>
      <c r="P77" s="259"/>
      <c r="Q77" s="259"/>
      <c r="R77" s="260"/>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0" zoomScale="120" zoomScaleNormal="120" zoomScalePageLayoutView="40" workbookViewId="0">
      <selection activeCell="J50" sqref="E50:J5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29</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76" t="s">
        <v>193</v>
      </c>
      <c r="F16" s="276"/>
      <c r="G16" s="276"/>
      <c r="H16" s="276"/>
      <c r="I16" s="276"/>
      <c r="J16" s="276"/>
      <c r="K16" s="62"/>
      <c r="L16" s="26"/>
      <c r="M16" s="276" t="s">
        <v>194</v>
      </c>
      <c r="N16" s="276"/>
      <c r="O16" s="276"/>
      <c r="P16" s="276"/>
      <c r="Q16" s="276"/>
      <c r="R16" s="276"/>
      <c r="S16" s="4"/>
      <c r="T16" s="26"/>
      <c r="U16" s="277" t="s">
        <v>195</v>
      </c>
      <c r="V16" s="278"/>
      <c r="W16" s="278"/>
      <c r="X16" s="278"/>
      <c r="Y16" s="278"/>
      <c r="Z16" s="279"/>
      <c r="AA16" s="4"/>
      <c r="AB16" s="4"/>
      <c r="AC16" s="4"/>
      <c r="AD16" s="4"/>
      <c r="AE16" s="273" t="s">
        <v>196</v>
      </c>
      <c r="AF16" s="274"/>
      <c r="AG16" s="274"/>
      <c r="AH16" s="274"/>
      <c r="AI16" s="274"/>
      <c r="AJ16" s="275"/>
      <c r="AK16" s="4"/>
      <c r="AL16" s="162"/>
      <c r="AM16" s="273" t="s">
        <v>197</v>
      </c>
      <c r="AN16" s="274"/>
      <c r="AO16" s="274"/>
      <c r="AP16" s="274"/>
      <c r="AQ16" s="274"/>
      <c r="AR16" s="275"/>
      <c r="AS16" s="4"/>
      <c r="AT16" s="162"/>
      <c r="AU16" s="273" t="s">
        <v>198</v>
      </c>
      <c r="AV16" s="274"/>
      <c r="AW16" s="274"/>
      <c r="AX16" s="274"/>
      <c r="AY16" s="274"/>
      <c r="AZ16" s="275"/>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6">
        <v>44927</v>
      </c>
      <c r="B18" s="11" t="s">
        <v>207</v>
      </c>
      <c r="C18" s="11" t="s">
        <v>208</v>
      </c>
      <c r="D18" s="179">
        <v>8759</v>
      </c>
      <c r="E18" s="11">
        <v>12</v>
      </c>
      <c r="F18" s="11">
        <v>4</v>
      </c>
      <c r="G18" s="11">
        <v>4</v>
      </c>
      <c r="H18" s="11">
        <v>0</v>
      </c>
      <c r="I18" s="11">
        <v>2</v>
      </c>
      <c r="J18" s="11">
        <v>14</v>
      </c>
      <c r="M18" s="11">
        <f>E18*18</f>
        <v>216</v>
      </c>
      <c r="N18" s="11">
        <f t="shared" ref="N18:P18" si="0">F18*18</f>
        <v>72</v>
      </c>
      <c r="O18" s="11">
        <f t="shared" si="0"/>
        <v>72</v>
      </c>
      <c r="P18" s="11">
        <f t="shared" si="0"/>
        <v>0</v>
      </c>
      <c r="Q18" s="11">
        <f>I18*18</f>
        <v>36</v>
      </c>
      <c r="R18" s="11">
        <f t="shared" ref="R18" si="1">J18*18</f>
        <v>252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12</v>
      </c>
      <c r="F30" s="98">
        <f t="shared" ref="F30:J30" si="2">SUM(F18:F29)</f>
        <v>4</v>
      </c>
      <c r="G30" s="98">
        <f t="shared" si="2"/>
        <v>4</v>
      </c>
      <c r="H30" s="98">
        <f t="shared" si="2"/>
        <v>0</v>
      </c>
      <c r="I30" s="98">
        <f t="shared" si="2"/>
        <v>2</v>
      </c>
      <c r="J30" s="98">
        <f t="shared" si="2"/>
        <v>14</v>
      </c>
      <c r="L30" s="152" t="s">
        <v>167</v>
      </c>
      <c r="M30" s="142">
        <f>SUM(M18:M29)</f>
        <v>216</v>
      </c>
      <c r="N30" s="142">
        <f t="shared" ref="N30:R30" si="3">SUM(N18:N29)</f>
        <v>72</v>
      </c>
      <c r="O30" s="142">
        <f t="shared" si="3"/>
        <v>72</v>
      </c>
      <c r="P30" s="142">
        <f t="shared" si="3"/>
        <v>0</v>
      </c>
      <c r="Q30" s="142">
        <f t="shared" si="3"/>
        <v>36</v>
      </c>
      <c r="R30" s="142">
        <f t="shared" si="3"/>
        <v>252</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76" t="str">
        <f>E16</f>
        <v>Number of Residential Customers in Arrears</v>
      </c>
      <c r="F32" s="276"/>
      <c r="G32" s="276"/>
      <c r="H32" s="276"/>
      <c r="I32" s="276"/>
      <c r="J32" s="276"/>
      <c r="K32" s="62"/>
      <c r="L32" s="26"/>
      <c r="M32" s="277" t="str">
        <f>M16</f>
        <v>Residential Arrearage Dollars</v>
      </c>
      <c r="N32" s="278"/>
      <c r="O32" s="278"/>
      <c r="P32" s="278"/>
      <c r="Q32" s="278"/>
      <c r="R32" s="279"/>
      <c r="S32" s="4"/>
      <c r="T32" s="26"/>
      <c r="U32" s="277" t="str">
        <f>U16</f>
        <v>Average Amount of Residential Arrearage Dollars</v>
      </c>
      <c r="V32" s="278"/>
      <c r="W32" s="278"/>
      <c r="X32" s="278"/>
      <c r="Y32" s="278"/>
      <c r="Z32" s="279"/>
      <c r="AA32" s="4"/>
      <c r="AB32" s="4"/>
      <c r="AC32" s="4"/>
      <c r="AD32" s="4"/>
      <c r="AE32" s="273" t="s">
        <v>196</v>
      </c>
      <c r="AF32" s="274"/>
      <c r="AG32" s="274"/>
      <c r="AH32" s="274"/>
      <c r="AI32" s="274"/>
      <c r="AJ32" s="275"/>
      <c r="AK32" s="4"/>
      <c r="AL32" s="162"/>
      <c r="AM32" s="274" t="str">
        <f>AM16</f>
        <v>Non-Residential Arrearage Dollars</v>
      </c>
      <c r="AN32" s="274"/>
      <c r="AO32" s="274"/>
      <c r="AP32" s="274"/>
      <c r="AQ32" s="274"/>
      <c r="AR32" s="275"/>
      <c r="AS32" s="4"/>
      <c r="AT32" s="162"/>
      <c r="AU32" s="273" t="str">
        <f>AU16</f>
        <v>Average Amount of Non-Residential Arrearage Dollars</v>
      </c>
      <c r="AV32" s="274"/>
      <c r="AW32" s="274"/>
      <c r="AX32" s="274"/>
      <c r="AY32" s="274"/>
      <c r="AZ32" s="275"/>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8">
        <v>44562</v>
      </c>
      <c r="B34" s="11" t="s">
        <v>207</v>
      </c>
      <c r="C34" s="11" t="s">
        <v>208</v>
      </c>
      <c r="D34" s="179">
        <v>8759</v>
      </c>
      <c r="E34" s="11">
        <v>21</v>
      </c>
      <c r="F34" s="11">
        <v>7</v>
      </c>
      <c r="G34" s="11">
        <v>3</v>
      </c>
      <c r="H34" s="11">
        <v>1</v>
      </c>
      <c r="I34" s="11">
        <v>4</v>
      </c>
      <c r="J34" s="11">
        <v>12</v>
      </c>
      <c r="M34" s="11">
        <f>E34*18</f>
        <v>378</v>
      </c>
      <c r="N34" s="11">
        <f t="shared" ref="N34:R34" si="5">F34*18</f>
        <v>126</v>
      </c>
      <c r="O34" s="11">
        <f t="shared" si="5"/>
        <v>54</v>
      </c>
      <c r="P34" s="11">
        <f t="shared" si="5"/>
        <v>18</v>
      </c>
      <c r="Q34" s="11">
        <f t="shared" si="5"/>
        <v>72</v>
      </c>
      <c r="R34" s="11">
        <f t="shared" si="5"/>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21</v>
      </c>
      <c r="F46" s="98">
        <f t="shared" ref="F46:J46" si="6">SUM(F34:F45)</f>
        <v>7</v>
      </c>
      <c r="G46" s="98">
        <f t="shared" si="6"/>
        <v>3</v>
      </c>
      <c r="H46" s="98">
        <f t="shared" si="6"/>
        <v>1</v>
      </c>
      <c r="I46" s="98">
        <f t="shared" si="6"/>
        <v>4</v>
      </c>
      <c r="J46" s="98">
        <f t="shared" si="6"/>
        <v>12</v>
      </c>
      <c r="L46" s="152" t="s">
        <v>167</v>
      </c>
      <c r="M46" s="142">
        <f>SUM(M34:M45)</f>
        <v>378</v>
      </c>
      <c r="N46" s="142">
        <f t="shared" ref="N46:R46" si="7">SUM(N34:N45)</f>
        <v>126</v>
      </c>
      <c r="O46" s="142">
        <f t="shared" si="7"/>
        <v>54</v>
      </c>
      <c r="P46" s="142">
        <f t="shared" si="7"/>
        <v>18</v>
      </c>
      <c r="Q46" s="142">
        <f t="shared" si="7"/>
        <v>72</v>
      </c>
      <c r="R46" s="142">
        <f t="shared" si="7"/>
        <v>216</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26"/>
      <c r="M48" s="277" t="str">
        <f>M32</f>
        <v>Residential Arrearage Dollars</v>
      </c>
      <c r="N48" s="278"/>
      <c r="O48" s="278"/>
      <c r="P48" s="278"/>
      <c r="Q48" s="278"/>
      <c r="R48" s="279"/>
      <c r="S48" s="4"/>
      <c r="T48" s="26"/>
      <c r="U48" s="277" t="str">
        <f>U16</f>
        <v>Average Amount of Residential Arrearage Dollars</v>
      </c>
      <c r="V48" s="278"/>
      <c r="W48" s="278"/>
      <c r="X48" s="278"/>
      <c r="Y48" s="278"/>
      <c r="Z48" s="279"/>
      <c r="AA48" s="4"/>
      <c r="AB48" s="4"/>
      <c r="AC48" s="4"/>
      <c r="AD48" s="4"/>
      <c r="AE48" s="273" t="s">
        <v>196</v>
      </c>
      <c r="AF48" s="274"/>
      <c r="AG48" s="274"/>
      <c r="AH48" s="274"/>
      <c r="AI48" s="274"/>
      <c r="AJ48" s="275"/>
      <c r="AK48" s="4"/>
      <c r="AL48" s="162"/>
      <c r="AM48" s="274" t="str">
        <f>AM32</f>
        <v>Non-Residential Arrearage Dollars</v>
      </c>
      <c r="AN48" s="274"/>
      <c r="AO48" s="274"/>
      <c r="AP48" s="274"/>
      <c r="AQ48" s="274"/>
      <c r="AR48" s="275"/>
      <c r="AS48" s="4"/>
      <c r="AT48" s="162"/>
      <c r="AU48" s="273" t="str">
        <f>AU32</f>
        <v>Average Amount of Non-Residential Arrearage Dollars</v>
      </c>
      <c r="AV48" s="274"/>
      <c r="AW48" s="274"/>
      <c r="AX48" s="274"/>
      <c r="AY48" s="274"/>
      <c r="AZ48" s="275"/>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8">
        <v>43466</v>
      </c>
      <c r="B50" s="11" t="s">
        <v>211</v>
      </c>
      <c r="C50" s="11" t="s">
        <v>208</v>
      </c>
      <c r="D50" s="179">
        <v>8759</v>
      </c>
      <c r="E50" s="11">
        <v>23</v>
      </c>
      <c r="F50" s="11">
        <v>7</v>
      </c>
      <c r="G50" s="11">
        <v>1</v>
      </c>
      <c r="H50" s="11">
        <v>2</v>
      </c>
      <c r="I50" s="11">
        <v>0</v>
      </c>
      <c r="J50" s="11">
        <v>18</v>
      </c>
      <c r="M50" s="11">
        <f>E50*16.5</f>
        <v>379.5</v>
      </c>
      <c r="N50" s="11">
        <f t="shared" ref="N50:R50" si="9">F50*16.5</f>
        <v>115.5</v>
      </c>
      <c r="O50" s="11">
        <f t="shared" si="9"/>
        <v>16.5</v>
      </c>
      <c r="P50" s="11">
        <f t="shared" si="9"/>
        <v>33</v>
      </c>
      <c r="Q50" s="11">
        <f t="shared" si="9"/>
        <v>0</v>
      </c>
      <c r="R50" s="11">
        <f t="shared" si="9"/>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23</v>
      </c>
      <c r="F62" s="98">
        <f t="shared" ref="F62:J62" si="10">SUM(F50:F61)</f>
        <v>7</v>
      </c>
      <c r="G62" s="98">
        <f t="shared" si="10"/>
        <v>1</v>
      </c>
      <c r="H62" s="98">
        <f t="shared" si="10"/>
        <v>2</v>
      </c>
      <c r="I62" s="98">
        <f t="shared" si="10"/>
        <v>0</v>
      </c>
      <c r="J62" s="98">
        <f t="shared" si="10"/>
        <v>18</v>
      </c>
      <c r="L62" s="152" t="s">
        <v>167</v>
      </c>
      <c r="M62" s="142">
        <f>SUM(M50:M61)</f>
        <v>379.5</v>
      </c>
      <c r="N62" s="142">
        <f t="shared" ref="N62:R62" si="11">SUM(N50:N61)</f>
        <v>115.5</v>
      </c>
      <c r="O62" s="142">
        <f t="shared" si="11"/>
        <v>16.5</v>
      </c>
      <c r="P62" s="142">
        <f t="shared" si="11"/>
        <v>33</v>
      </c>
      <c r="Q62" s="142">
        <f t="shared" si="11"/>
        <v>0</v>
      </c>
      <c r="R62" s="142">
        <f t="shared" si="11"/>
        <v>297</v>
      </c>
      <c r="S62" s="4"/>
      <c r="T62" s="152" t="s">
        <v>192</v>
      </c>
      <c r="U62" s="100">
        <f>SUM(U50:U61)</f>
        <v>16.5</v>
      </c>
      <c r="V62" s="100">
        <f t="shared" ref="V62:Z62" si="12">SUM(V50:V61)</f>
        <v>16.5</v>
      </c>
      <c r="W62" s="100">
        <f t="shared" si="12"/>
        <v>16.5</v>
      </c>
      <c r="X62" s="100">
        <f t="shared" si="12"/>
        <v>16.5</v>
      </c>
      <c r="Y62" s="100">
        <f t="shared" si="12"/>
        <v>16.5</v>
      </c>
      <c r="Z62" s="100">
        <f t="shared" si="12"/>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5"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7" t="s">
        <v>36</v>
      </c>
      <c r="B2" s="288"/>
      <c r="C2" s="288"/>
      <c r="D2" s="289"/>
      <c r="E2" s="111"/>
      <c r="F2" s="111"/>
      <c r="G2" s="111"/>
      <c r="H2" s="111"/>
      <c r="I2" s="4"/>
      <c r="J2" s="4"/>
      <c r="L2" s="290" t="s">
        <v>38</v>
      </c>
      <c r="M2" s="291"/>
      <c r="N2" s="292"/>
      <c r="O2" s="19"/>
      <c r="P2" s="19"/>
      <c r="Q2" s="19"/>
      <c r="R2" s="4"/>
      <c r="S2" s="4"/>
      <c r="T2" s="4"/>
      <c r="V2" s="290" t="s">
        <v>40</v>
      </c>
      <c r="W2" s="291"/>
      <c r="X2" s="291"/>
      <c r="Y2" s="292"/>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6">
        <v>44927</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6">
        <v>44562</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6">
        <v>43466</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3" t="s">
        <v>96</v>
      </c>
      <c r="B2" s="294"/>
      <c r="C2" s="66"/>
      <c r="D2" s="66"/>
      <c r="I2" s="290" t="s">
        <v>130</v>
      </c>
      <c r="J2" s="291"/>
      <c r="K2" s="292"/>
      <c r="M2" s="293" t="s">
        <v>131</v>
      </c>
      <c r="N2" s="294"/>
      <c r="O2" s="84"/>
      <c r="P2" s="82"/>
      <c r="Q2" s="84"/>
      <c r="R2" s="84"/>
      <c r="S2" s="84"/>
      <c r="T2" s="84"/>
      <c r="V2" s="293" t="s">
        <v>108</v>
      </c>
      <c r="W2" s="294"/>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0" t="s">
        <v>54</v>
      </c>
      <c r="B2" s="29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5" t="s">
        <v>104</v>
      </c>
      <c r="B2" s="296"/>
      <c r="C2" s="296"/>
      <c r="D2" s="296"/>
      <c r="E2" s="296"/>
      <c r="F2" s="296"/>
      <c r="G2" s="297"/>
    </row>
    <row r="3" spans="1:7" x14ac:dyDescent="0.2">
      <c r="A3" s="298"/>
      <c r="B3" s="299"/>
      <c r="C3" s="299"/>
      <c r="D3" s="299"/>
      <c r="E3" s="299"/>
      <c r="F3" s="299"/>
      <c r="G3" s="300"/>
    </row>
    <row r="4" spans="1:7" ht="32.25" customHeight="1" thickBot="1" x14ac:dyDescent="0.25">
      <c r="A4" s="301"/>
      <c r="B4" s="302"/>
      <c r="C4" s="302"/>
      <c r="D4" s="302"/>
      <c r="E4" s="302"/>
      <c r="F4" s="302"/>
      <c r="G4" s="303"/>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162</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227</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5">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